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0500" windowHeight="6735"/>
  </bookViews>
  <sheets>
    <sheet name="AHW Calculator 2552-10" sheetId="6" r:id="rId1"/>
    <sheet name="Occ Mix Calculator" sheetId="3" r:id="rId2"/>
    <sheet name="Inflation Factor Table" sheetId="5" r:id="rId3"/>
  </sheets>
  <calcPr calcId="145621"/>
</workbook>
</file>

<file path=xl/calcChain.xml><?xml version="1.0" encoding="utf-8"?>
<calcChain xmlns="http://schemas.openxmlformats.org/spreadsheetml/2006/main"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B9" i="6"/>
  <c r="A21" i="5" s="1"/>
  <c r="B96" i="6" s="1"/>
  <c r="C18" i="3"/>
  <c r="C21" i="3" s="1"/>
  <c r="I18" i="3"/>
  <c r="B18" i="3"/>
  <c r="B21" i="3" s="1"/>
  <c r="D14" i="3"/>
  <c r="F14" i="3" s="1"/>
  <c r="D15" i="3"/>
  <c r="F15" i="3" s="1"/>
  <c r="D16" i="3"/>
  <c r="F16" i="3"/>
  <c r="D17" i="3"/>
  <c r="F17" i="3" s="1"/>
  <c r="I20" i="3"/>
  <c r="B48" i="6" l="1"/>
  <c r="B95" i="6" s="1"/>
  <c r="B97" i="6" s="1"/>
  <c r="B80" i="6"/>
  <c r="B98" i="6" s="1"/>
  <c r="B25" i="3" s="1"/>
  <c r="B89" i="6"/>
  <c r="B88" i="6"/>
  <c r="B92" i="6" s="1"/>
  <c r="B93" i="6" s="1"/>
  <c r="B94" i="6" s="1"/>
  <c r="F18" i="3"/>
  <c r="H18" i="3" s="1"/>
  <c r="B100" i="6" l="1"/>
  <c r="B24" i="3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<sst xmlns="http://schemas.openxmlformats.org/spreadsheetml/2006/main" count="173" uniqueCount="160">
  <si>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</si>
  <si>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</si>
  <si>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</si>
  <si>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</si>
  <si>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</si>
  <si>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</si>
  <si>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</si>
  <si>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</si>
  <si>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</si>
  <si>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</si>
  <si>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</si>
  <si>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</si>
  <si>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</si>
  <si>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</si>
  <si>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</si>
  <si>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</si>
  <si>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</si>
  <si>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</si>
  <si>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</si>
  <si>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</si>
  <si>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</si>
  <si>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</si>
  <si>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</si>
  <si>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</si>
  <si>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</si>
  <si>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</si>
  <si>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</si>
  <si>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</si>
  <si>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</si>
  <si>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</si>
  <si>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</si>
  <si>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</si>
  <si>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</si>
  <si>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</si>
  <si>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</si>
  <si>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</si>
  <si>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</si>
  <si>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</si>
  <si>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</si>
  <si>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</si>
  <si>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</si>
  <si>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</si>
  <si>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</si>
  <si>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</si>
  <si>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</si>
  <si>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</si>
  <si>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</si>
  <si>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</si>
  <si>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</si>
  <si>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</si>
  <si>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</si>
  <si>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</si>
  <si>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</si>
  <si>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</si>
  <si>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</si>
  <si>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</si>
  <si>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</si>
  <si>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</si>
  <si>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</si>
  <si>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</si>
  <si>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</si>
  <si>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</si>
  <si>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</si>
  <si>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</si>
  <si>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</si>
  <si>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</si>
  <si>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</si>
  <si>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</si>
  <si>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</si>
  <si>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</si>
  <si>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</si>
  <si>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</si>
  <si>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</si>
  <si>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</si>
  <si>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</si>
  <si>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</si>
  <si>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</si>
  <si>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</si>
  <si>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</si>
  <si>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</si>
  <si>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</si>
  <si>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</si>
  <si>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</si>
  <si>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</si>
  <si>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</si>
  <si>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</si>
  <si>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</si>
  <si>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</si>
  <si>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</si>
  <si>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</si>
  <si>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</si>
  <si>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</si>
  <si>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</si>
  <si>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</si>
  <si>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FI/MAC #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</si>
  <si>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</si>
  <si>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</si>
  <si>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</si>
  <si>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</si>
  <si>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</si>
  <si>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</si>
  <si>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</si>
  <si>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</si>
  <si>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</si>
  <si>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</si>
  <si>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</si>
  <si>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</si>
  <si>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</si>
  <si>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</si>
  <si>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</si>
  <si>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</si>
  <si>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</si>
  <si>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</si>
  <si>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</si>
  <si>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</si>
  <si>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</si>
  <si>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</si>
  <si>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</si>
  <si>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</si>
  <si>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</si>
  <si>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</si>
  <si>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</si>
  <si>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</si>
  <si>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</si>
  <si>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</si>
  <si>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</si>
  <si>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</si>
  <si>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line6/col.4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</si>
  <si>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</si>
  <si>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</si>
  <si>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</si>
  <si>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</si>
  <si>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</si>
  <si>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</si>
  <si>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</si>
  <si>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</si>
  <si>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</si>
  <si>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</si>
  <si>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</si>
  <si>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</si>
  <si>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</si>
  <si>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</si>
  <si>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</si>
  <si>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</si>
  <si>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</si>
  <si>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</si>
  <si>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 xml:space="preserve">THESE 3 LINES, 24, 25, 26, MUST </t>
  </si>
  <si>
    <t xml:space="preserve">ALSO BE LINKED TO THE 2552-10 </t>
  </si>
  <si>
    <t>SPREADSHEET!!</t>
  </si>
  <si>
    <t>Sum of lines 1, 28, 33, and 35/col. 5</t>
  </si>
  <si>
    <t>FY 2014 Final National AHWs by Subcategory</t>
  </si>
  <si>
    <t>Final FY 2014 National Adjusted Nurse AHW</t>
  </si>
  <si>
    <t>(These are inflated wages, from cell B97 from AHW calculator).</t>
  </si>
  <si>
    <t>(Revised hours from cell B98 from AHW calculator).</t>
  </si>
  <si>
    <t>(Should match AHW in cell B100 from AHW calculator).</t>
  </si>
  <si>
    <t>MAC #</t>
  </si>
  <si>
    <t>Midpoint of Cost Reporting Period for FY 2015 Final Rule</t>
  </si>
  <si>
    <t>Spreadsheet for Final FY 2015 Calculation of Provider Occupational Mix AHW</t>
  </si>
  <si>
    <t>Average Hourly Wage Calculation for the Fiscal Year 2015 Wage Index (Using Cost Reporting Periods Beginning Between 10/1/10-9/30/11)</t>
  </si>
  <si>
    <t>NOTE:  This tab calculates the FY 2015 AHW for hospitals using the Form CMS 2552-10.  See separate spreadsheet for hospitals still using the Form CMS 2552-96.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</si>
</sst>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3" fillId="3" borderId="1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9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8" fillId="0" borderId="0" xfId="0" applyFont="1" applyFill="1" applyAlignment="1"/>
    <xf numFmtId="0" fontId="2" fillId="0" borderId="0" xfId="0" applyFont="1" applyFill="1" applyAlignment="1"/>
    <xf numFmtId="14" fontId="19" fillId="0" borderId="0" xfId="0" applyNumberFormat="1" applyFont="1" applyFill="1" applyAlignment="1"/>
    <xf numFmtId="172" fontId="5" fillId="3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tabSelected="1" zoomScale="120" zoomScaleNormal="120" workbookViewId="0">
      <pane ySplit="3" topLeftCell="A4" activePane="bottomLeft" state="frozen"/>
      <selection pane="bottomLeft" activeCell="A4" sqref="A4:B4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8" t="s">
        <v>158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5">
      <c r="A2" s="96" t="s">
        <v>139</v>
      </c>
      <c r="B2" s="97"/>
      <c r="C2" s="1"/>
      <c r="D2" s="1"/>
      <c r="E2" s="1"/>
      <c r="F2" s="1"/>
      <c r="G2" s="1"/>
    </row>
    <row r="3" spans="1:13" x14ac:dyDescent="0.2">
      <c r="A3" s="105" t="s">
        <v>159</v>
      </c>
      <c r="B3" s="1"/>
      <c r="C3" s="1"/>
      <c r="D3" s="1"/>
      <c r="E3" s="1"/>
      <c r="F3" s="1"/>
      <c r="G3" s="1"/>
    </row>
    <row r="4" spans="1:13" x14ac:dyDescent="0.2">
      <c r="A4" s="116" t="s">
        <v>27</v>
      </c>
      <c r="B4" s="116"/>
      <c r="C4" s="1"/>
      <c r="D4" s="1"/>
      <c r="E4" s="1"/>
      <c r="F4" s="1"/>
    </row>
    <row r="5" spans="1:13" x14ac:dyDescent="0.2">
      <c r="A5" s="22" t="s">
        <v>94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97</v>
      </c>
      <c r="B10" s="14">
        <f>(B8-B7)+1</f>
        <v>1</v>
      </c>
      <c r="D10" s="1"/>
      <c r="F10" s="1"/>
      <c r="G10" s="1"/>
    </row>
    <row r="11" spans="1:13" x14ac:dyDescent="0.2">
      <c r="A11" s="14" t="s">
        <v>98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6" t="s">
        <v>10</v>
      </c>
      <c r="B15" s="116"/>
    </row>
    <row r="16" spans="1:13" x14ac:dyDescent="0.2">
      <c r="A16" s="12" t="s">
        <v>101</v>
      </c>
      <c r="B16" s="13"/>
    </row>
    <row r="17" spans="1:12" x14ac:dyDescent="0.2">
      <c r="G17" s="3"/>
    </row>
    <row r="18" spans="1:12" x14ac:dyDescent="0.2">
      <c r="A18" s="116" t="s">
        <v>9</v>
      </c>
      <c r="B18" s="116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116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117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102</v>
      </c>
      <c r="B32" s="13"/>
    </row>
    <row r="33" spans="1:14" x14ac:dyDescent="0.2">
      <c r="A33" s="21" t="s">
        <v>103</v>
      </c>
      <c r="B33" s="13"/>
    </row>
    <row r="34" spans="1:14" x14ac:dyDescent="0.2">
      <c r="A34" s="21" t="s">
        <v>118</v>
      </c>
      <c r="B34" s="13"/>
    </row>
    <row r="35" spans="1:14" x14ac:dyDescent="0.2">
      <c r="A35" s="21" t="s">
        <v>119</v>
      </c>
      <c r="B35" s="13"/>
    </row>
    <row r="36" spans="1:14" x14ac:dyDescent="0.2">
      <c r="A36" s="21" t="s">
        <v>104</v>
      </c>
      <c r="B36" s="13"/>
    </row>
    <row r="37" spans="1:14" x14ac:dyDescent="0.2">
      <c r="A37" s="21" t="s">
        <v>120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6" t="s">
        <v>57</v>
      </c>
      <c r="B40" s="116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122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123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124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125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126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6" t="s">
        <v>18</v>
      </c>
      <c r="B50" s="116"/>
    </row>
    <row r="51" spans="1:12" x14ac:dyDescent="0.2">
      <c r="A51" s="12" t="s">
        <v>105</v>
      </c>
      <c r="B51" s="13"/>
    </row>
    <row r="52" spans="1:12" x14ac:dyDescent="0.2">
      <c r="B52" s="3"/>
    </row>
    <row r="53" spans="1:12" x14ac:dyDescent="0.2">
      <c r="A53" s="116" t="s">
        <v>11</v>
      </c>
      <c r="B53" s="116"/>
    </row>
    <row r="54" spans="1:12" x14ac:dyDescent="0.2">
      <c r="A54" s="12" t="s">
        <v>106</v>
      </c>
      <c r="B54" s="18"/>
    </row>
    <row r="55" spans="1:12" x14ac:dyDescent="0.2">
      <c r="A55" s="12" t="s">
        <v>107</v>
      </c>
      <c r="B55" s="18"/>
    </row>
    <row r="56" spans="1:12" x14ac:dyDescent="0.2">
      <c r="A56" s="12" t="s">
        <v>108</v>
      </c>
      <c r="B56" s="19"/>
    </row>
    <row r="57" spans="1:12" x14ac:dyDescent="0.2">
      <c r="A57" s="12" t="s">
        <v>109</v>
      </c>
      <c r="B57" s="19"/>
      <c r="E57" s="1" t="s">
        <v>0</v>
      </c>
    </row>
    <row r="58" spans="1:12" x14ac:dyDescent="0.2">
      <c r="A58" s="21" t="s">
        <v>127</v>
      </c>
      <c r="B58" s="18"/>
      <c r="E58" s="1"/>
    </row>
    <row r="59" spans="1:12" x14ac:dyDescent="0.2">
      <c r="A59" s="21" t="s">
        <v>110</v>
      </c>
      <c r="B59" s="19"/>
    </row>
    <row r="60" spans="1:12" x14ac:dyDescent="0.2">
      <c r="A60" s="21" t="s">
        <v>128</v>
      </c>
      <c r="B60" s="18"/>
    </row>
    <row r="61" spans="1:12" x14ac:dyDescent="0.2">
      <c r="A61" s="21" t="s">
        <v>111</v>
      </c>
      <c r="B61" s="18"/>
    </row>
    <row r="62" spans="1:12" x14ac:dyDescent="0.2">
      <c r="A62" s="21" t="s">
        <v>112</v>
      </c>
      <c r="B62" s="18"/>
    </row>
    <row r="63" spans="1:12" x14ac:dyDescent="0.2">
      <c r="A63" s="21" t="s">
        <v>113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130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114</v>
      </c>
      <c r="B65" s="19"/>
      <c r="D65" s="1"/>
      <c r="F65" s="1"/>
      <c r="G65" s="1"/>
    </row>
    <row r="66" spans="1:11" x14ac:dyDescent="0.2">
      <c r="A66" s="21" t="s">
        <v>115</v>
      </c>
      <c r="B66" s="18"/>
    </row>
    <row r="67" spans="1:11" x14ac:dyDescent="0.2">
      <c r="A67" s="21" t="s">
        <v>131</v>
      </c>
      <c r="B67" s="19"/>
    </row>
    <row r="68" spans="1:11" x14ac:dyDescent="0.2">
      <c r="A68" s="21" t="s">
        <v>132</v>
      </c>
      <c r="B68" s="18"/>
    </row>
    <row r="69" spans="1:11" x14ac:dyDescent="0.2">
      <c r="A69" s="21" t="s">
        <v>133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134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6" t="s">
        <v>58</v>
      </c>
      <c r="B72" s="116"/>
      <c r="C72" s="106" t="s">
        <v>129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135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136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137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138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149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6" t="s">
        <v>78</v>
      </c>
      <c r="B83" s="116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110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7" t="s">
        <v>75</v>
      </c>
      <c r="B87" s="117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140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141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142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143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144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145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5">
        <f>IF('Inflation Factor Table'!A21=" ",1,VLOOKUP('Inflation Factor Table'!A21,'Inflation Factor Table'!A3:B20,2))</f>
        <v>1</v>
      </c>
      <c r="C96" s="98" t="s">
        <v>95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100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99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4"/>
      <c r="E105" s="1" t="s">
        <v>0</v>
      </c>
      <c r="F105" s="1"/>
      <c r="G105" s="1"/>
      <c r="H105" s="1"/>
    </row>
    <row r="106" spans="1:9" x14ac:dyDescent="0.2">
      <c r="B106" s="104"/>
    </row>
  </sheetData>
  <sheetProtection sheet="1" objects="1" scenarios="1"/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J32"/>
  <sheetViews>
    <sheetView zoomScale="120" zoomScaleNormal="120" workbookViewId="0">
      <pane ySplit="2" topLeftCell="A3" activePane="bottomLeft" state="frozen"/>
      <selection pane="bottomLeft" activeCell="B8" sqref="B8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2" t="s">
        <v>157</v>
      </c>
      <c r="B1" s="122"/>
      <c r="C1" s="122"/>
      <c r="D1" s="122"/>
      <c r="E1" s="122"/>
      <c r="F1" s="122"/>
      <c r="G1" s="80"/>
    </row>
    <row r="2" spans="1:10" s="81" customFormat="1" ht="15" x14ac:dyDescent="0.25">
      <c r="A2" s="120" t="s">
        <v>79</v>
      </c>
      <c r="B2" s="121"/>
      <c r="C2" s="121"/>
      <c r="D2" s="121"/>
      <c r="E2" s="121"/>
      <c r="F2" s="121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95" t="str">
        <f>IF('AHW Calculator 2552-10'!B6="","",'AHW Calculator 2552-10'!B6)</f>
        <v/>
      </c>
    </row>
    <row r="9" spans="1:10" x14ac:dyDescent="0.2">
      <c r="A9" s="33" t="s">
        <v>155</v>
      </c>
      <c r="B9" s="95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150</v>
      </c>
      <c r="F13" s="40" t="s">
        <v>40</v>
      </c>
      <c r="G13" s="41" t="s">
        <v>151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37.420970136000001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21.782291180000001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15.31107725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17.251053917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31.769556956999999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0" x14ac:dyDescent="0.2">
      <c r="A24" s="73" t="s">
        <v>48</v>
      </c>
      <c r="B24" s="74">
        <f>'AHW Calculator 2552-10'!B97</f>
        <v>0</v>
      </c>
      <c r="C24" s="110" t="s">
        <v>152</v>
      </c>
      <c r="D24" s="111"/>
      <c r="E24" s="111"/>
      <c r="F24" s="111"/>
      <c r="G24" s="111"/>
      <c r="H24" s="107" t="s">
        <v>146</v>
      </c>
      <c r="I24" s="107"/>
      <c r="J24" s="107"/>
    </row>
    <row r="25" spans="1:10" x14ac:dyDescent="0.2">
      <c r="A25" s="67" t="s">
        <v>49</v>
      </c>
      <c r="B25" s="68">
        <f>'AHW Calculator 2552-10'!B98</f>
        <v>0</v>
      </c>
      <c r="C25" s="110" t="s">
        <v>153</v>
      </c>
      <c r="D25" s="111"/>
      <c r="E25" s="111"/>
      <c r="F25" s="111"/>
      <c r="G25" s="111"/>
      <c r="H25" s="107" t="s">
        <v>147</v>
      </c>
      <c r="I25" s="107"/>
      <c r="J25" s="107"/>
    </row>
    <row r="26" spans="1:10" x14ac:dyDescent="0.2">
      <c r="A26" s="67" t="s">
        <v>50</v>
      </c>
      <c r="B26" s="69">
        <f>IF(B24=0,0,B24/B25)</f>
        <v>0</v>
      </c>
      <c r="C26" s="110" t="s">
        <v>154</v>
      </c>
      <c r="D26" s="111"/>
      <c r="E26" s="111"/>
      <c r="F26" s="111"/>
      <c r="G26" s="111"/>
      <c r="H26" s="107" t="s">
        <v>148</v>
      </c>
      <c r="I26" s="107"/>
      <c r="J26" s="107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110" zoomScaleNormal="11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3" t="s">
        <v>156</v>
      </c>
      <c r="B1" s="123"/>
      <c r="C1" s="123"/>
      <c r="D1" s="123"/>
    </row>
    <row r="2" spans="1:4" x14ac:dyDescent="0.2">
      <c r="A2" s="108" t="s">
        <v>96</v>
      </c>
      <c r="B2" s="108" t="s">
        <v>84</v>
      </c>
      <c r="C2" s="108" t="s">
        <v>82</v>
      </c>
      <c r="D2" s="108" t="s">
        <v>83</v>
      </c>
    </row>
    <row r="3" spans="1:4" x14ac:dyDescent="0.2">
      <c r="A3" s="102">
        <v>1</v>
      </c>
      <c r="B3" s="109">
        <v>1.0223</v>
      </c>
      <c r="C3" s="103">
        <v>40465</v>
      </c>
      <c r="D3" s="103">
        <v>40497</v>
      </c>
    </row>
    <row r="4" spans="1:4" x14ac:dyDescent="0.2">
      <c r="A4" s="102">
        <v>2</v>
      </c>
      <c r="B4" s="109">
        <v>1.02078</v>
      </c>
      <c r="C4" s="103">
        <v>40496</v>
      </c>
      <c r="D4" s="103">
        <v>40527</v>
      </c>
    </row>
    <row r="5" spans="1:4" x14ac:dyDescent="0.2">
      <c r="A5" s="102">
        <v>3</v>
      </c>
      <c r="B5" s="109">
        <v>1.01929</v>
      </c>
      <c r="C5" s="103">
        <v>40526</v>
      </c>
      <c r="D5" s="103">
        <v>40558</v>
      </c>
    </row>
    <row r="6" spans="1:4" x14ac:dyDescent="0.2">
      <c r="A6" s="102">
        <v>4</v>
      </c>
      <c r="B6" s="109">
        <v>1.0178199999999999</v>
      </c>
      <c r="C6" s="103">
        <v>40557</v>
      </c>
      <c r="D6" s="103">
        <v>40589</v>
      </c>
    </row>
    <row r="7" spans="1:4" x14ac:dyDescent="0.2">
      <c r="A7" s="102">
        <v>5</v>
      </c>
      <c r="B7" s="109">
        <v>1.01637</v>
      </c>
      <c r="C7" s="103">
        <v>40588</v>
      </c>
      <c r="D7" s="103">
        <v>40617</v>
      </c>
    </row>
    <row r="8" spans="1:4" x14ac:dyDescent="0.2">
      <c r="A8" s="102">
        <v>6</v>
      </c>
      <c r="B8" s="109">
        <v>1.01494</v>
      </c>
      <c r="C8" s="103">
        <v>40616</v>
      </c>
      <c r="D8" s="103">
        <v>40648</v>
      </c>
    </row>
    <row r="9" spans="1:4" x14ac:dyDescent="0.2">
      <c r="A9" s="102">
        <v>7</v>
      </c>
      <c r="B9" s="109">
        <v>1.01355</v>
      </c>
      <c r="C9" s="103">
        <v>40647</v>
      </c>
      <c r="D9" s="103">
        <v>40678</v>
      </c>
    </row>
    <row r="10" spans="1:4" x14ac:dyDescent="0.2">
      <c r="A10" s="102">
        <v>8</v>
      </c>
      <c r="B10" s="109">
        <v>1.0121899999999999</v>
      </c>
      <c r="C10" s="103">
        <v>40677</v>
      </c>
      <c r="D10" s="103">
        <v>40709</v>
      </c>
    </row>
    <row r="11" spans="1:4" x14ac:dyDescent="0.2">
      <c r="A11" s="102">
        <v>9</v>
      </c>
      <c r="B11" s="109">
        <v>1.01084</v>
      </c>
      <c r="C11" s="103">
        <v>40708</v>
      </c>
      <c r="D11" s="103">
        <v>40739</v>
      </c>
    </row>
    <row r="12" spans="1:4" x14ac:dyDescent="0.2">
      <c r="A12" s="102">
        <v>10</v>
      </c>
      <c r="B12" s="109">
        <v>1.0094799999999999</v>
      </c>
      <c r="C12" s="103">
        <v>40738</v>
      </c>
      <c r="D12" s="103">
        <v>40770</v>
      </c>
    </row>
    <row r="13" spans="1:4" x14ac:dyDescent="0.2">
      <c r="A13" s="102">
        <v>11</v>
      </c>
      <c r="B13" s="109">
        <v>1.0081100000000001</v>
      </c>
      <c r="C13" s="103">
        <v>40769</v>
      </c>
      <c r="D13" s="103">
        <v>40801</v>
      </c>
    </row>
    <row r="14" spans="1:4" x14ac:dyDescent="0.2">
      <c r="A14" s="102">
        <v>12</v>
      </c>
      <c r="B14" s="109">
        <v>1.00674</v>
      </c>
      <c r="C14" s="103">
        <v>40800</v>
      </c>
      <c r="D14" s="103">
        <v>40831</v>
      </c>
    </row>
    <row r="15" spans="1:4" x14ac:dyDescent="0.2">
      <c r="A15" s="102">
        <v>13</v>
      </c>
      <c r="B15" s="109">
        <v>1.0053799999999999</v>
      </c>
      <c r="C15" s="103">
        <v>40830</v>
      </c>
      <c r="D15" s="103">
        <v>40862</v>
      </c>
    </row>
    <row r="16" spans="1:4" x14ac:dyDescent="0.2">
      <c r="A16" s="102">
        <v>14</v>
      </c>
      <c r="B16" s="109">
        <v>1.00403</v>
      </c>
      <c r="C16" s="103">
        <v>40861</v>
      </c>
      <c r="D16" s="103">
        <v>40892</v>
      </c>
    </row>
    <row r="17" spans="1:4" x14ac:dyDescent="0.2">
      <c r="A17" s="102">
        <v>15</v>
      </c>
      <c r="B17" s="109">
        <v>1.0026900000000001</v>
      </c>
      <c r="C17" s="103">
        <v>40891</v>
      </c>
      <c r="D17" s="103">
        <v>40923</v>
      </c>
    </row>
    <row r="18" spans="1:4" x14ac:dyDescent="0.2">
      <c r="A18" s="102">
        <v>16</v>
      </c>
      <c r="B18" s="109">
        <v>1.0013399999999999</v>
      </c>
      <c r="C18" s="103">
        <v>40922</v>
      </c>
      <c r="D18" s="103">
        <v>40954</v>
      </c>
    </row>
    <row r="19" spans="1:4" x14ac:dyDescent="0.2">
      <c r="A19" s="102">
        <v>17</v>
      </c>
      <c r="B19" s="109">
        <v>1</v>
      </c>
      <c r="C19" s="103">
        <v>40953</v>
      </c>
      <c r="D19" s="103">
        <v>40983</v>
      </c>
    </row>
    <row r="20" spans="1:4" x14ac:dyDescent="0.2">
      <c r="A20" s="102">
        <v>18</v>
      </c>
      <c r="B20" s="109">
        <v>0.99865999999999999</v>
      </c>
      <c r="C20" s="103">
        <v>40982</v>
      </c>
      <c r="D20" s="103">
        <v>41014</v>
      </c>
    </row>
    <row r="21" spans="1:4" x14ac:dyDescent="0.2">
      <c r="A21" s="112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3"/>
      <c r="C21" s="113"/>
      <c r="D21" s="113"/>
    </row>
    <row r="22" spans="1:4" x14ac:dyDescent="0.2">
      <c r="A22" s="114"/>
      <c r="B22" s="113"/>
      <c r="C22" s="113"/>
      <c r="D22" s="113"/>
    </row>
    <row r="25" spans="1:4" x14ac:dyDescent="0.2">
      <c r="A25" s="100"/>
    </row>
    <row r="26" spans="1:4" x14ac:dyDescent="0.2">
      <c r="A26" s="101"/>
    </row>
  </sheetData>
  <sheetProtection sheet="1" objects="1" scenarios="1"/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2014-08-01T17:38:26Z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