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1890" yWindow="-210" windowWidth="15195" windowHeight="11760" tabRatio="690"/>
  </bookViews>
  <sheets>
    <sheet name="Interest Calculation Estimator" sheetId="6" r:id="rId1"/>
    <sheet name="Interest Calculation" sheetId="3" state="hidden" r:id="rId2"/>
    <sheet name="Overpay Form" sheetId="4" state="hidden" r:id="rId3"/>
    <sheet name="Interest Periods" sheetId="5" r:id="rId4"/>
    <sheet name="For Demands Before 10-01-2004" sheetId="9" r:id="rId5"/>
    <sheet name="How Interest is Calculated" sheetId="8" state="hidden" r:id="rId6"/>
  </sheets>
  <definedNames>
    <definedName name="Location">'Interest Calculation'!$A$9:$A$14</definedName>
    <definedName name="Payee">'Interest Calculation'!$A$40:$A$46</definedName>
    <definedName name="_xlnm.Print_Area" localSheetId="4">'For Demands Before 10-01-2004'!$A:$D</definedName>
    <definedName name="_xlnm.Print_Area" localSheetId="0">'Interest Calculation Estimator'!$A:$D</definedName>
    <definedName name="_xlnm.Print_Area" localSheetId="3">'Interest Periods'!$A:$K</definedName>
    <definedName name="_xlnm.Print_Titles" localSheetId="3">'Interest Periods'!$1:$5</definedName>
    <definedName name="Reason">'Interest Calculation'!$A$17:$A$36</definedName>
    <definedName name="Sender">'Interest Calculation'!$C$9:$C$11</definedName>
    <definedName name="yesna">'Interest Calculation'!$D$9:$D$10</definedName>
    <definedName name="YesNo">'Interest Calculation'!$B$9:$B$10</definedName>
    <definedName name="Z_263DECB5_95A7_41F0_ACB4_B2B12AC6379B_.wvu.PrintArea" localSheetId="4" hidden="1">'For Demands Before 10-01-2004'!$A$1:$D$41</definedName>
    <definedName name="Z_263DECB5_95A7_41F0_ACB4_B2B12AC6379B_.wvu.PrintArea" localSheetId="0" hidden="1">'Interest Calculation Estimator'!$A$2:$D$42</definedName>
    <definedName name="Z_263DECB5_95A7_41F0_ACB4_B2B12AC6379B_.wvu.PrintArea" localSheetId="3" hidden="1">'Interest Periods'!$A$1:$K$17</definedName>
  </definedNames>
  <calcPr calcId="144525"/>
  <customWorkbookViews>
    <customWorkbookView name="Reader" guid="{263DECB5-95A7-41F0-ACB4-B2B12AC6379B}" maximized="1" xWindow="1" yWindow="1" windowWidth="1680" windowHeight="859" activeSheetId="8"/>
  </customWorkbookViews>
</workbook>
</file>

<file path=xl/calcChain.xml><?xml version="1.0" encoding="utf-8"?>
<calcChain xmlns="http://schemas.openxmlformats.org/spreadsheetml/2006/main">
  <c r="D8" i="6" l="1"/>
  <c r="A6" i="5" l="1"/>
  <c r="B6" i="5" s="1"/>
  <c r="A19" i="9"/>
  <c r="A20" i="9" s="1"/>
  <c r="D7" i="9"/>
  <c r="L1" i="9"/>
  <c r="L2" i="9" s="1"/>
  <c r="A20" i="6"/>
  <c r="L20" i="6" s="1"/>
  <c r="M20" i="6" s="1"/>
  <c r="B20" i="6" s="1"/>
  <c r="L2" i="6"/>
  <c r="L3" i="6" s="1"/>
  <c r="B14" i="6" s="1"/>
  <c r="C14" i="6" s="1"/>
  <c r="M11" i="3"/>
  <c r="M12" i="3" s="1"/>
  <c r="I11" i="3"/>
  <c r="F5" i="3"/>
  <c r="F6" i="3" s="1"/>
  <c r="B5" i="3"/>
  <c r="D5" i="3" s="1"/>
  <c r="M5" i="3"/>
  <c r="M6" i="3" s="1"/>
  <c r="I5" i="3"/>
  <c r="T5" i="3"/>
  <c r="T6" i="3" s="1"/>
  <c r="P5" i="3"/>
  <c r="R5" i="3" s="1"/>
  <c r="A51" i="3"/>
  <c r="A52" i="3"/>
  <c r="A53" i="3"/>
  <c r="A54" i="3"/>
  <c r="A55" i="3"/>
  <c r="A56" i="3"/>
  <c r="A57" i="3"/>
  <c r="A58" i="3"/>
  <c r="A59" i="3"/>
  <c r="A60" i="3"/>
  <c r="A61" i="3"/>
  <c r="A62" i="3"/>
  <c r="A63" i="3"/>
  <c r="A64" i="3"/>
  <c r="K11" i="3"/>
  <c r="K5" i="3"/>
  <c r="A21" i="6" l="1"/>
  <c r="A7" i="5"/>
  <c r="B7" i="5" s="1"/>
  <c r="A21" i="9"/>
  <c r="L20" i="9"/>
  <c r="M20" i="9" s="1"/>
  <c r="B20" i="9" s="1"/>
  <c r="C20" i="9" s="1"/>
  <c r="C20" i="6"/>
  <c r="L19" i="9"/>
  <c r="M19" i="9" s="1"/>
  <c r="B19" i="9" s="1"/>
  <c r="C19" i="9" s="1"/>
  <c r="B13" i="9"/>
  <c r="C13" i="9" s="1"/>
  <c r="A8" i="5" l="1"/>
  <c r="A9" i="5" s="1"/>
  <c r="L21" i="6"/>
  <c r="M21" i="6" s="1"/>
  <c r="A22" i="6"/>
  <c r="A22" i="9"/>
  <c r="L21" i="9"/>
  <c r="M21" i="9" s="1"/>
  <c r="B21" i="9" s="1"/>
  <c r="C21" i="9" s="1"/>
  <c r="B21" i="6" l="1"/>
  <c r="C21" i="6" s="1"/>
  <c r="B8" i="5"/>
  <c r="A23" i="6"/>
  <c r="L22" i="6"/>
  <c r="M22" i="6" s="1"/>
  <c r="A23" i="9"/>
  <c r="L22" i="9"/>
  <c r="M22" i="9" s="1"/>
  <c r="B22" i="9" s="1"/>
  <c r="C22" i="9" s="1"/>
  <c r="B9" i="5"/>
  <c r="A10" i="5"/>
  <c r="B22" i="6" l="1"/>
  <c r="C22" i="6" s="1"/>
  <c r="A24" i="6"/>
  <c r="L23" i="6"/>
  <c r="M23" i="6" s="1"/>
  <c r="A11" i="5"/>
  <c r="B10" i="5"/>
  <c r="A24" i="9"/>
  <c r="L23" i="9"/>
  <c r="M23" i="9" s="1"/>
  <c r="B23" i="9" s="1"/>
  <c r="C23" i="9" s="1"/>
  <c r="B23" i="6" l="1"/>
  <c r="C23" i="6" s="1"/>
  <c r="A25" i="6"/>
  <c r="L24" i="6"/>
  <c r="M24" i="6" s="1"/>
  <c r="L24" i="9"/>
  <c r="M24" i="9" s="1"/>
  <c r="B24" i="9" s="1"/>
  <c r="C24" i="9" s="1"/>
  <c r="A25" i="9"/>
  <c r="A12" i="5"/>
  <c r="B11" i="5"/>
  <c r="B24" i="6" l="1"/>
  <c r="C24" i="6" s="1"/>
  <c r="A26" i="6"/>
  <c r="L25" i="6"/>
  <c r="M25" i="6" s="1"/>
  <c r="A26" i="9"/>
  <c r="L25" i="9"/>
  <c r="M25" i="9" s="1"/>
  <c r="B25" i="9" s="1"/>
  <c r="C25" i="9" s="1"/>
  <c r="B12" i="5"/>
  <c r="A13" i="5"/>
  <c r="B25" i="6" l="1"/>
  <c r="C25" i="6" s="1"/>
  <c r="L26" i="6"/>
  <c r="M26" i="6" s="1"/>
  <c r="A27" i="6"/>
  <c r="A14" i="5"/>
  <c r="B13" i="5"/>
  <c r="L26" i="9"/>
  <c r="M26" i="9" s="1"/>
  <c r="B26" i="9" s="1"/>
  <c r="C26" i="9" s="1"/>
  <c r="A27" i="9"/>
  <c r="B26" i="6" l="1"/>
  <c r="C26" i="6" s="1"/>
  <c r="A28" i="6"/>
  <c r="L27" i="6"/>
  <c r="M27" i="6" s="1"/>
  <c r="A28" i="9"/>
  <c r="L27" i="9"/>
  <c r="M27" i="9" s="1"/>
  <c r="B27" i="9" s="1"/>
  <c r="C27" i="9" s="1"/>
  <c r="B14" i="5"/>
  <c r="A15" i="5"/>
  <c r="B27" i="6" l="1"/>
  <c r="C27" i="6" s="1"/>
  <c r="A29" i="6"/>
  <c r="L28" i="6"/>
  <c r="M28" i="6" s="1"/>
  <c r="A29" i="9"/>
  <c r="L28" i="9"/>
  <c r="M28" i="9" s="1"/>
  <c r="B28" i="9" s="1"/>
  <c r="C28" i="9" s="1"/>
  <c r="B15" i="5"/>
  <c r="A16" i="5"/>
  <c r="B28" i="6" l="1"/>
  <c r="C28" i="6" s="1"/>
  <c r="A30" i="6"/>
  <c r="L29" i="6"/>
  <c r="M29" i="6" s="1"/>
  <c r="B16" i="5"/>
  <c r="A17" i="5"/>
  <c r="A30" i="9"/>
  <c r="L29" i="9"/>
  <c r="M29" i="9" s="1"/>
  <c r="B29" i="9" s="1"/>
  <c r="C29" i="9" s="1"/>
  <c r="B29" i="6" l="1"/>
  <c r="C29" i="6" s="1"/>
  <c r="A31" i="6"/>
  <c r="L30" i="6"/>
  <c r="M30" i="6" s="1"/>
  <c r="A31" i="9"/>
  <c r="L30" i="9"/>
  <c r="M30" i="9" s="1"/>
  <c r="B30" i="9" s="1"/>
  <c r="C30" i="9" s="1"/>
  <c r="B17" i="5"/>
  <c r="D6" i="5"/>
  <c r="B30" i="6" l="1"/>
  <c r="C30" i="6" s="1"/>
  <c r="A32" i="6"/>
  <c r="L31" i="6"/>
  <c r="M31" i="6" s="1"/>
  <c r="A32" i="9"/>
  <c r="L31" i="9"/>
  <c r="M31" i="9" s="1"/>
  <c r="B31" i="9" s="1"/>
  <c r="C31" i="9" s="1"/>
  <c r="E6" i="5"/>
  <c r="D7" i="5"/>
  <c r="B31" i="6" l="1"/>
  <c r="C31" i="6" s="1"/>
  <c r="A33" i="6"/>
  <c r="L32" i="6"/>
  <c r="M32" i="6" s="1"/>
  <c r="E7" i="5"/>
  <c r="D8" i="5"/>
  <c r="A33" i="9"/>
  <c r="L32" i="9"/>
  <c r="M32" i="9" s="1"/>
  <c r="B32" i="9" s="1"/>
  <c r="C32" i="9" s="1"/>
  <c r="B32" i="6" l="1"/>
  <c r="C32" i="6" s="1"/>
  <c r="L33" i="6"/>
  <c r="M33" i="6" s="1"/>
  <c r="A34" i="6"/>
  <c r="E8" i="5"/>
  <c r="D9" i="5"/>
  <c r="E9" i="5" s="1"/>
  <c r="A34" i="9"/>
  <c r="L33" i="9"/>
  <c r="M33" i="9" s="1"/>
  <c r="B33" i="9" s="1"/>
  <c r="C33" i="9" s="1"/>
  <c r="B33" i="6" l="1"/>
  <c r="C33" i="6" s="1"/>
  <c r="A35" i="6"/>
  <c r="L34" i="6"/>
  <c r="M34" i="6" s="1"/>
  <c r="L34" i="9"/>
  <c r="M34" i="9" s="1"/>
  <c r="B34" i="9" s="1"/>
  <c r="C34" i="9" s="1"/>
  <c r="A35" i="9"/>
  <c r="D10" i="5"/>
  <c r="B34" i="6" l="1"/>
  <c r="C34" i="6" s="1"/>
  <c r="A36" i="6"/>
  <c r="L35" i="6"/>
  <c r="M35" i="6" s="1"/>
  <c r="A36" i="9"/>
  <c r="L35" i="9"/>
  <c r="M35" i="9" s="1"/>
  <c r="B35" i="9" s="1"/>
  <c r="C35" i="9" s="1"/>
  <c r="E10" i="5"/>
  <c r="D11" i="5"/>
  <c r="B35" i="6" l="1"/>
  <c r="C35" i="6" s="1"/>
  <c r="L36" i="6"/>
  <c r="M36" i="6" s="1"/>
  <c r="A37" i="6"/>
  <c r="E11" i="5"/>
  <c r="D12" i="5"/>
  <c r="A37" i="9"/>
  <c r="L36" i="9"/>
  <c r="M36" i="9" s="1"/>
  <c r="B36" i="9" s="1"/>
  <c r="C36" i="9" s="1"/>
  <c r="B36" i="6" l="1"/>
  <c r="C36" i="6" s="1"/>
  <c r="A38" i="6"/>
  <c r="L37" i="6"/>
  <c r="M37" i="6" s="1"/>
  <c r="A38" i="9"/>
  <c r="L37" i="9"/>
  <c r="M37" i="9" s="1"/>
  <c r="B37" i="9" s="1"/>
  <c r="C37" i="9" s="1"/>
  <c r="E12" i="5"/>
  <c r="D13" i="5"/>
  <c r="B37" i="6" l="1"/>
  <c r="C37" i="6" s="1"/>
  <c r="L38" i="6"/>
  <c r="M38" i="6" s="1"/>
  <c r="A39" i="6"/>
  <c r="E13" i="5"/>
  <c r="D14" i="5"/>
  <c r="A39" i="9"/>
  <c r="L38" i="9"/>
  <c r="M38" i="9" s="1"/>
  <c r="B38" i="9" s="1"/>
  <c r="C38" i="9" s="1"/>
  <c r="B38" i="6" l="1"/>
  <c r="C38" i="6" s="1"/>
  <c r="A40" i="6"/>
  <c r="L39" i="6"/>
  <c r="M39" i="6" s="1"/>
  <c r="E14" i="5"/>
  <c r="D15" i="5"/>
  <c r="A40" i="9"/>
  <c r="L39" i="9"/>
  <c r="M39" i="9" s="1"/>
  <c r="B39" i="9" s="1"/>
  <c r="C39" i="9" s="1"/>
  <c r="B39" i="6" l="1"/>
  <c r="C39" i="6" s="1"/>
  <c r="A41" i="6"/>
  <c r="L40" i="6"/>
  <c r="M40" i="6" s="1"/>
  <c r="D16" i="5"/>
  <c r="E15" i="5"/>
  <c r="A41" i="9"/>
  <c r="L40" i="9"/>
  <c r="M40" i="9" s="1"/>
  <c r="B40" i="9" s="1"/>
  <c r="C40" i="9" s="1"/>
  <c r="B40" i="6" l="1"/>
  <c r="C40" i="6" s="1"/>
  <c r="L41" i="6"/>
  <c r="M41" i="6" s="1"/>
  <c r="A42" i="6"/>
  <c r="A42" i="9"/>
  <c r="L41" i="9"/>
  <c r="M41" i="9" s="1"/>
  <c r="B41" i="9" s="1"/>
  <c r="C41" i="9" s="1"/>
  <c r="D17" i="5"/>
  <c r="E16" i="5"/>
  <c r="B41" i="6" l="1"/>
  <c r="C41" i="6" s="1"/>
  <c r="A43" i="6"/>
  <c r="L42" i="6"/>
  <c r="M42" i="6" s="1"/>
  <c r="G6" i="5"/>
  <c r="E17" i="5"/>
  <c r="A43" i="9"/>
  <c r="L42" i="9"/>
  <c r="M42" i="9" s="1"/>
  <c r="B42" i="9" s="1"/>
  <c r="C42" i="9" s="1"/>
  <c r="B42" i="6" l="1"/>
  <c r="C42" i="6" s="1"/>
  <c r="L43" i="6"/>
  <c r="M43" i="6" s="1"/>
  <c r="A44" i="6"/>
  <c r="L43" i="9"/>
  <c r="M43" i="9" s="1"/>
  <c r="B43" i="9" s="1"/>
  <c r="C43" i="9" s="1"/>
  <c r="A44" i="9"/>
  <c r="G7" i="5"/>
  <c r="H6" i="5"/>
  <c r="B43" i="6" l="1"/>
  <c r="C43" i="6" s="1"/>
  <c r="L44" i="6"/>
  <c r="M44" i="6" s="1"/>
  <c r="A45" i="6"/>
  <c r="G8" i="5"/>
  <c r="H7" i="5"/>
  <c r="L44" i="9"/>
  <c r="M44" i="9" s="1"/>
  <c r="B44" i="9" s="1"/>
  <c r="C44" i="9" s="1"/>
  <c r="A45" i="9"/>
  <c r="B44" i="6" l="1"/>
  <c r="C44" i="6" s="1"/>
  <c r="A46" i="6"/>
  <c r="L45" i="6"/>
  <c r="M45" i="6" s="1"/>
  <c r="L45" i="9"/>
  <c r="M45" i="9" s="1"/>
  <c r="B45" i="9" s="1"/>
  <c r="C45" i="9" s="1"/>
  <c r="A46" i="9"/>
  <c r="G9" i="5"/>
  <c r="H8" i="5"/>
  <c r="B45" i="6" l="1"/>
  <c r="C45" i="6" s="1"/>
  <c r="A47" i="6"/>
  <c r="L46" i="6"/>
  <c r="M46" i="6" s="1"/>
  <c r="G10" i="5"/>
  <c r="H9" i="5"/>
  <c r="L46" i="9"/>
  <c r="M46" i="9" s="1"/>
  <c r="B46" i="9" s="1"/>
  <c r="C46" i="9" s="1"/>
  <c r="A47" i="9"/>
  <c r="B46" i="6" l="1"/>
  <c r="C46" i="6" s="1"/>
  <c r="A48" i="6"/>
  <c r="L47" i="6"/>
  <c r="M47" i="6" s="1"/>
  <c r="L47" i="9"/>
  <c r="M47" i="9" s="1"/>
  <c r="B47" i="9" s="1"/>
  <c r="C47" i="9" s="1"/>
  <c r="A48" i="9"/>
  <c r="G11" i="5"/>
  <c r="H10" i="5"/>
  <c r="B47" i="6" l="1"/>
  <c r="C47" i="6" s="1"/>
  <c r="L48" i="6"/>
  <c r="M48" i="6" s="1"/>
  <c r="A49" i="6"/>
  <c r="H11" i="5"/>
  <c r="G12" i="5"/>
  <c r="A49" i="9"/>
  <c r="L48" i="9"/>
  <c r="M48" i="9" s="1"/>
  <c r="B48" i="9" s="1"/>
  <c r="C48" i="9" s="1"/>
  <c r="B48" i="6" l="1"/>
  <c r="C48" i="6" s="1"/>
  <c r="L49" i="6"/>
  <c r="M49" i="6" s="1"/>
  <c r="A50" i="6"/>
  <c r="G13" i="5"/>
  <c r="H12" i="5"/>
  <c r="L49" i="9"/>
  <c r="M49" i="9" s="1"/>
  <c r="B49" i="9" s="1"/>
  <c r="C49" i="9" s="1"/>
  <c r="A50" i="9"/>
  <c r="B49" i="6" l="1"/>
  <c r="C49" i="6" s="1"/>
  <c r="L50" i="6"/>
  <c r="M50" i="6" s="1"/>
  <c r="A51" i="6"/>
  <c r="L50" i="9"/>
  <c r="M50" i="9" s="1"/>
  <c r="B50" i="9" s="1"/>
  <c r="C50" i="9" s="1"/>
  <c r="A51" i="9"/>
  <c r="G14" i="5"/>
  <c r="H13" i="5"/>
  <c r="B50" i="6" l="1"/>
  <c r="C50" i="6" s="1"/>
  <c r="L51" i="6"/>
  <c r="M51" i="6" s="1"/>
  <c r="A52" i="6"/>
  <c r="G15" i="5"/>
  <c r="H14" i="5"/>
  <c r="A52" i="9"/>
  <c r="L51" i="9"/>
  <c r="M51" i="9" s="1"/>
  <c r="B51" i="9" s="1"/>
  <c r="C51" i="9" s="1"/>
  <c r="B51" i="6" l="1"/>
  <c r="C51" i="6" s="1"/>
  <c r="L52" i="6"/>
  <c r="M52" i="6" s="1"/>
  <c r="A53" i="6"/>
  <c r="L52" i="9"/>
  <c r="M52" i="9" s="1"/>
  <c r="B52" i="9" s="1"/>
  <c r="C52" i="9" s="1"/>
  <c r="A53" i="9"/>
  <c r="G16" i="5"/>
  <c r="H15" i="5"/>
  <c r="B52" i="6" l="1"/>
  <c r="C52" i="6" s="1"/>
  <c r="L53" i="6"/>
  <c r="M53" i="6" s="1"/>
  <c r="A54" i="6"/>
  <c r="L53" i="9"/>
  <c r="M53" i="9" s="1"/>
  <c r="B53" i="9" s="1"/>
  <c r="C53" i="9" s="1"/>
  <c r="A54" i="9"/>
  <c r="G17" i="5"/>
  <c r="H16" i="5"/>
  <c r="B53" i="6" l="1"/>
  <c r="C53" i="6" s="1"/>
  <c r="L54" i="6"/>
  <c r="M54" i="6" s="1"/>
  <c r="A55" i="6"/>
  <c r="J6" i="5"/>
  <c r="H17" i="5"/>
  <c r="L54" i="9"/>
  <c r="M54" i="9" s="1"/>
  <c r="B54" i="9" s="1"/>
  <c r="C54" i="9" s="1"/>
  <c r="A55" i="9"/>
  <c r="B54" i="6" l="1"/>
  <c r="C54" i="6" s="1"/>
  <c r="L55" i="6"/>
  <c r="M55" i="6" s="1"/>
  <c r="A56" i="6"/>
  <c r="K6" i="5"/>
  <c r="J7" i="5"/>
  <c r="L55" i="9"/>
  <c r="M55" i="9" s="1"/>
  <c r="B55" i="9" s="1"/>
  <c r="C55" i="9" s="1"/>
  <c r="A56" i="9"/>
  <c r="B55" i="6" l="1"/>
  <c r="C55" i="6" s="1"/>
  <c r="A57" i="6"/>
  <c r="L56" i="6"/>
  <c r="M56" i="6" s="1"/>
  <c r="L56" i="9"/>
  <c r="M56" i="9" s="1"/>
  <c r="B56" i="9" s="1"/>
  <c r="C56" i="9" s="1"/>
  <c r="A57" i="9"/>
  <c r="J8" i="5"/>
  <c r="K7" i="5"/>
  <c r="B56" i="6" l="1"/>
  <c r="C56" i="6" s="1"/>
  <c r="A58" i="6"/>
  <c r="L57" i="6"/>
  <c r="M57" i="6" s="1"/>
  <c r="A58" i="9"/>
  <c r="L57" i="9"/>
  <c r="M57" i="9" s="1"/>
  <c r="B57" i="9" s="1"/>
  <c r="C57" i="9" s="1"/>
  <c r="J9" i="5"/>
  <c r="K8" i="5"/>
  <c r="B57" i="6" l="1"/>
  <c r="C57" i="6" s="1"/>
  <c r="L58" i="6"/>
  <c r="M58" i="6" s="1"/>
  <c r="A59" i="6"/>
  <c r="J10" i="5"/>
  <c r="K9" i="5"/>
  <c r="A59" i="9"/>
  <c r="L58" i="9"/>
  <c r="M58" i="9" s="1"/>
  <c r="B58" i="9" s="1"/>
  <c r="C58" i="9" s="1"/>
  <c r="B58" i="6" l="1"/>
  <c r="C58" i="6" s="1"/>
  <c r="L59" i="6"/>
  <c r="M59" i="6" s="1"/>
  <c r="A60" i="6"/>
  <c r="L59" i="9"/>
  <c r="M59" i="9" s="1"/>
  <c r="B59" i="9" s="1"/>
  <c r="C59" i="9" s="1"/>
  <c r="A60" i="9"/>
  <c r="J11" i="5"/>
  <c r="K10" i="5"/>
  <c r="B59" i="6" l="1"/>
  <c r="C59" i="6" s="1"/>
  <c r="L60" i="6"/>
  <c r="M60" i="6" s="1"/>
  <c r="A61" i="6"/>
  <c r="J12" i="5"/>
  <c r="K11" i="5"/>
  <c r="L60" i="9"/>
  <c r="M60" i="9" s="1"/>
  <c r="B60" i="9" s="1"/>
  <c r="C60" i="9" s="1"/>
  <c r="A61" i="9"/>
  <c r="B60" i="6" l="1"/>
  <c r="C60" i="6" s="1"/>
  <c r="A62" i="6"/>
  <c r="L61" i="6"/>
  <c r="M61" i="6" s="1"/>
  <c r="L61" i="9"/>
  <c r="M61" i="9" s="1"/>
  <c r="B61" i="9" s="1"/>
  <c r="C61" i="9" s="1"/>
  <c r="A62" i="9"/>
  <c r="J13" i="5"/>
  <c r="K12" i="5"/>
  <c r="B61" i="6" l="1"/>
  <c r="C61" i="6" s="1"/>
  <c r="L62" i="6"/>
  <c r="M62" i="6" s="1"/>
  <c r="A63" i="6"/>
  <c r="L63" i="6" s="1"/>
  <c r="M63" i="6" s="1"/>
  <c r="J14" i="5"/>
  <c r="K13" i="5"/>
  <c r="L62" i="9"/>
  <c r="M62" i="9" s="1"/>
  <c r="B62" i="9" s="1"/>
  <c r="C62" i="9" s="1"/>
  <c r="A63" i="9"/>
  <c r="B63" i="6" l="1"/>
  <c r="C63" i="6" s="1"/>
  <c r="B62" i="6"/>
  <c r="C62" i="6" s="1"/>
  <c r="A64" i="9"/>
  <c r="L64" i="9" s="1"/>
  <c r="M64" i="9" s="1"/>
  <c r="B64" i="9" s="1"/>
  <c r="C64" i="9" s="1"/>
  <c r="L63" i="9"/>
  <c r="M63" i="9" s="1"/>
  <c r="B63" i="9" s="1"/>
  <c r="C63" i="9" s="1"/>
  <c r="K14" i="5"/>
  <c r="J15" i="5"/>
  <c r="J16" i="5" l="1"/>
  <c r="K15" i="5"/>
  <c r="J17" i="5" l="1"/>
  <c r="K17" i="5" s="1"/>
  <c r="K16" i="5"/>
</calcChain>
</file>

<file path=xl/sharedStrings.xml><?xml version="1.0" encoding="utf-8"?>
<sst xmlns="http://schemas.openxmlformats.org/spreadsheetml/2006/main" count="161" uniqueCount="138">
  <si>
    <t>Check 1</t>
  </si>
  <si>
    <t>Check 2</t>
  </si>
  <si>
    <t>Beneficiary</t>
  </si>
  <si>
    <t>Attorney</t>
  </si>
  <si>
    <t>Accrued Interest</t>
  </si>
  <si>
    <t>Requestor:</t>
  </si>
  <si>
    <t>Date of Request:</t>
  </si>
  <si>
    <t>Case ID:</t>
  </si>
  <si>
    <t>HICN:</t>
  </si>
  <si>
    <t>Beneficiary Name:</t>
  </si>
  <si>
    <t>NYC</t>
  </si>
  <si>
    <t>SYR</t>
  </si>
  <si>
    <t>BHM</t>
  </si>
  <si>
    <t>JAN</t>
  </si>
  <si>
    <t>ABQ</t>
  </si>
  <si>
    <t>OKC</t>
  </si>
  <si>
    <t>Yes</t>
  </si>
  <si>
    <t>No</t>
  </si>
  <si>
    <t>Overpayment Check Request Form</t>
  </si>
  <si>
    <t>Instructions:  Refer to Standard Operating Procedure for detailed requirements.</t>
  </si>
  <si>
    <t>Originating Location:</t>
  </si>
  <si>
    <t>iVault DCN:</t>
  </si>
  <si>
    <t>Issue Refund to</t>
  </si>
  <si>
    <t>Payee:</t>
  </si>
  <si>
    <t>Street Address:</t>
  </si>
  <si>
    <t>City, State, Zip</t>
  </si>
  <si>
    <t>Debtor Check Number:</t>
  </si>
  <si>
    <t>Date of Check:</t>
  </si>
  <si>
    <t>Three Party Check:</t>
  </si>
  <si>
    <t>Full Amount of Check:</t>
  </si>
  <si>
    <t>Demand Amount:</t>
  </si>
  <si>
    <t>Refund Amount Due:</t>
  </si>
  <si>
    <t>Check 3</t>
  </si>
  <si>
    <t>Insurance</t>
  </si>
  <si>
    <t>None of the above statements are correct.</t>
  </si>
  <si>
    <t>N/A</t>
  </si>
  <si>
    <t>Duplicate payment received.</t>
  </si>
  <si>
    <t>HIGLAS</t>
  </si>
  <si>
    <t>Other</t>
  </si>
  <si>
    <t>Payee is the Beneficiary and the attorney to be mailed to the attorney's address.</t>
  </si>
  <si>
    <t>Discuss the proper payee with your Team Lead.</t>
  </si>
  <si>
    <t>Payee is the beneficiary and mailed to the beneficiary's address located in the CWF.</t>
  </si>
  <si>
    <t>Payee is the beneficiary in c/o of the attorney and mailed to the attorney's address.</t>
  </si>
  <si>
    <t>Payee is the beneficiary and the attorney to be mailed to the attorney's address.</t>
  </si>
  <si>
    <t>Payee is the estate of the beneficiary and the attorney to be mailed to the attorney's address.</t>
  </si>
  <si>
    <t>Payee is the beneficiary to be mailed to the beneficiary's address located in the CWF.</t>
  </si>
  <si>
    <t>Payee is the estate of the beneficiary to be mailed to the beneficiary's address located in the CWF.</t>
  </si>
  <si>
    <t>Payee is the estate of the beneficiary and mailed to the beneficiary's address located in the CWF.</t>
  </si>
  <si>
    <t>Payee is the estate of the Beneficiary and the attorney to be mailed to the attorney's address.</t>
  </si>
  <si>
    <t>Check received from the attorney and is payable to the beneficiary, attorney and Medicare.</t>
  </si>
  <si>
    <r>
      <t xml:space="preserve">Check received from the attorney and is payable to MSPRC Only or is issued from an account that is titled Trust Account, Client Claims, Client Funds, Escrow Account or similar name and we </t>
    </r>
    <r>
      <rPr>
        <b/>
        <sz val="10"/>
        <rFont val="Arial"/>
        <family val="2"/>
      </rPr>
      <t>have not</t>
    </r>
    <r>
      <rPr>
        <sz val="10"/>
        <rFont val="Arial"/>
        <family val="2"/>
      </rPr>
      <t xml:space="preserve"> received specific instructions from the beneficiary or the attorney.</t>
    </r>
  </si>
  <si>
    <t>Check received from the attorney and is payable to MSPRC Only or is issued from an account that is titled Trust Account, Client Claims, Client Funds, Escrow Account or similar name and we have documented instructions from the beneficiary or the attorney.</t>
  </si>
  <si>
    <t>Check received from an insurance company and it relates only for medical expenses (no fault)?</t>
  </si>
  <si>
    <t>Check received from an insurance company and is for the full amount of settlement and no attorney was attained by the beneficiary?</t>
  </si>
  <si>
    <t>Check received from an insurance company and is for the full amount of the settlement and an attorney was retained by the beneficiary?</t>
  </si>
  <si>
    <t>Payee is the estate of the beneficiary in c/o of the attorney and mailed to the attorney's address.  Please indicate the DCN of the documented instructions in the comment section.</t>
  </si>
  <si>
    <t>Payee is the estate of the beneficiary and mailed to the beneficiary's address located in the CWF or the legal representative of the beneficiary.</t>
  </si>
  <si>
    <t>Appeal</t>
  </si>
  <si>
    <t>Check sent in error</t>
  </si>
  <si>
    <t>Compromise</t>
  </si>
  <si>
    <t>Duplicate Primary Payment</t>
  </si>
  <si>
    <t>Prepayment for records copy</t>
  </si>
  <si>
    <t>Treasury Collection</t>
  </si>
  <si>
    <t>Waiver</t>
  </si>
  <si>
    <t>Waiver of Interest</t>
  </si>
  <si>
    <t>3 party check/check amount exceeded demand</t>
  </si>
  <si>
    <t>3 party check/Medicare had no interest in case</t>
  </si>
  <si>
    <t>3 party check/duplicate payment received</t>
  </si>
  <si>
    <t>3 party check/Appeal</t>
  </si>
  <si>
    <t>3 party check/Waiver</t>
  </si>
  <si>
    <t>3 party check/Compromise</t>
  </si>
  <si>
    <t>3 party check/Waiver of Interest</t>
  </si>
  <si>
    <t>Check amount exceeded the demand.</t>
  </si>
  <si>
    <t>Medicare had no interest in the case, full refund due.</t>
  </si>
  <si>
    <t xml:space="preserve">1st day </t>
  </si>
  <si>
    <t>last day</t>
  </si>
  <si>
    <t>Adjustment</t>
  </si>
  <si>
    <t>Date of Determination
(Date of MSPRC Demand Letter)</t>
  </si>
  <si>
    <t>Principal Amount</t>
  </si>
  <si>
    <t>Interest Rate at Time of Demand</t>
  </si>
  <si>
    <t>Monthly Interest Accrual</t>
  </si>
  <si>
    <t>Interest Due as of Date Paid to Medicare</t>
  </si>
  <si>
    <t>Total Principal + Interest Due as of Date Paid to Medicare</t>
  </si>
  <si>
    <t>Interest + Principal</t>
  </si>
  <si>
    <t>INTEREST PERIODS</t>
  </si>
  <si>
    <t>Shows up to 48 months from Demand Date</t>
  </si>
  <si>
    <t>Date Refund Paid to Medicare (or Interest Accrued-thru Date)</t>
  </si>
  <si>
    <t>How Interest Is Calculated</t>
  </si>
  <si>
    <t xml:space="preserve">Debtors are allowed a 60-day grace period, including the date of the demand letter, to repay </t>
  </si>
  <si>
    <t xml:space="preserve">Medicare for services for which they should have paid primary.  The date of the recovery </t>
  </si>
  <si>
    <t>demand letter (not the day after) is the first day of the first 30-day period.</t>
  </si>
  <si>
    <t xml:space="preserve">Interest assessed is computed as simple interest based on a 360-day calendar year, which is </t>
  </si>
  <si>
    <t>twelve (12) 30-day periods.</t>
  </si>
  <si>
    <r>
      <t xml:space="preserve">Principal </t>
    </r>
    <r>
      <rPr>
        <i/>
        <sz val="12"/>
        <rFont val="Cambria"/>
        <family val="1"/>
      </rPr>
      <t>times</t>
    </r>
    <r>
      <rPr>
        <sz val="12"/>
        <rFont val="Arial"/>
        <family val="2"/>
      </rPr>
      <t xml:space="preserve"> the interest rate at the time the demand was issued = interest for the year.</t>
    </r>
  </si>
  <si>
    <r>
      <t xml:space="preserve">Interest for the year </t>
    </r>
    <r>
      <rPr>
        <i/>
        <sz val="12"/>
        <rFont val="Cambria"/>
        <family val="1"/>
      </rPr>
      <t>divided by</t>
    </r>
    <r>
      <rPr>
        <sz val="12"/>
        <rFont val="Arial"/>
        <family val="2"/>
      </rPr>
      <t xml:space="preserve"> 12 = interest per 30-day period.</t>
    </r>
  </si>
  <si>
    <r>
      <t xml:space="preserve">Interest per 30-day period </t>
    </r>
    <r>
      <rPr>
        <i/>
        <sz val="12"/>
        <rFont val="Cambria"/>
        <family val="1"/>
      </rPr>
      <t>times</t>
    </r>
    <r>
      <rPr>
        <sz val="12"/>
        <rFont val="Arial"/>
        <family val="2"/>
      </rPr>
      <t xml:space="preserve"> the number of 30-day periods delinquent = interest accrued.</t>
    </r>
  </si>
  <si>
    <t xml:space="preserve">Interest is assessed in 30-day periods.  Interest is owed when the debt is not fully paid on or </t>
  </si>
  <si>
    <r>
      <t xml:space="preserve">before 60 days from the date of demand. Assess interest on each </t>
    </r>
    <r>
      <rPr>
        <b/>
        <sz val="12"/>
        <rFont val="Arial"/>
        <family val="2"/>
      </rPr>
      <t>full</t>
    </r>
    <r>
      <rPr>
        <sz val="12"/>
        <rFont val="Arial"/>
        <family val="2"/>
      </rPr>
      <t xml:space="preserve"> 30-day period from the </t>
    </r>
  </si>
  <si>
    <t xml:space="preserve">Payments are applied to accrued interest first, then to the principal balance. Any principal </t>
  </si>
  <si>
    <t xml:space="preserve">balance remaining continues to accrue interest every 30 days, beginning with the next interest </t>
  </si>
  <si>
    <t xml:space="preserve">period after the payment was received. If the principal balance is not paid on or before the last </t>
  </si>
  <si>
    <t xml:space="preserve">day of the current interest period, additional interest is due on the remaining balance, and </t>
  </si>
  <si>
    <t>continues to accrue every 30 days.</t>
  </si>
  <si>
    <t>How to determine the first and last day of a 30-day period</t>
  </si>
  <si>
    <t>The demand date is day one. Day thirty equals the demand date, plus 29.</t>
  </si>
  <si>
    <t>For example:</t>
  </si>
  <si>
    <t>Demand date is March 1, 2010, then the last day of the first 30-day period is March 30, 2010.</t>
  </si>
  <si>
    <t>The first day of the second 30-day period is March 31, 2010.</t>
  </si>
  <si>
    <r>
      <t>The last day of the second 30-day period is April 29, 2010. Therefore, April 29, 2010 is the 60</t>
    </r>
    <r>
      <rPr>
        <vertAlign val="superscript"/>
        <sz val="12"/>
        <rFont val="Arial"/>
        <family val="2"/>
      </rPr>
      <t>th</t>
    </r>
    <r>
      <rPr>
        <sz val="12"/>
        <rFont val="Arial"/>
        <family val="2"/>
      </rPr>
      <t xml:space="preserve"> </t>
    </r>
  </si>
  <si>
    <t xml:space="preserve">day. If payment is received on or before April 29, 2010, then no interest is due. If payment is </t>
  </si>
  <si>
    <r>
      <t xml:space="preserve">received on April 30, 2010, then two months of interest is due because only two </t>
    </r>
    <r>
      <rPr>
        <b/>
        <sz val="12"/>
        <rFont val="Arial"/>
        <family val="2"/>
      </rPr>
      <t>full</t>
    </r>
    <r>
      <rPr>
        <sz val="12"/>
        <rFont val="Arial"/>
        <family val="2"/>
      </rPr>
      <t xml:space="preserve"> months </t>
    </r>
  </si>
  <si>
    <t>have passed.</t>
  </si>
  <si>
    <t>Example:</t>
  </si>
  <si>
    <t>A recovery demand letter is issued on 10/31/2010 for $1,000 and the interest rate is 12.5%.</t>
  </si>
  <si>
    <t>Payment is not submitted until 01/04/2011 (65 days after the date of the demand letter.)</t>
  </si>
  <si>
    <t>Since only two full 30-day periods have passed, interest will accrue on the $1,000 for two 30-day</t>
  </si>
  <si>
    <t>periods.</t>
  </si>
  <si>
    <r>
      <t xml:space="preserve">1000 x .125 </t>
    </r>
    <r>
      <rPr>
        <sz val="12"/>
        <rFont val="Calibri"/>
        <family val="2"/>
      </rPr>
      <t>÷</t>
    </r>
    <r>
      <rPr>
        <sz val="12"/>
        <rFont val="Arial"/>
        <family val="2"/>
      </rPr>
      <t>12 = 10.42 x 2 = 20.84</t>
    </r>
  </si>
  <si>
    <t>The check amount is $1,000 so the check applies to $20.84 interest, and $979.16 principal.</t>
  </si>
  <si>
    <t xml:space="preserve">The remaining principal balance is $20.84.  If the balance is not paid before the end of the </t>
  </si>
  <si>
    <t>current 30-day period, addition interest charges accrue on the remaining principal balance.</t>
  </si>
  <si>
    <r>
      <t xml:space="preserve">20.84 x .125 </t>
    </r>
    <r>
      <rPr>
        <sz val="12"/>
        <rFont val="Calibri"/>
        <family val="2"/>
      </rPr>
      <t>÷</t>
    </r>
    <r>
      <rPr>
        <sz val="12"/>
        <rFont val="Arial"/>
        <family val="2"/>
      </rPr>
      <t xml:space="preserve"> 12 = 0.22</t>
    </r>
  </si>
  <si>
    <t>$0.22 interest accrues every 30-days on the $20.84 balance until payment is made in full.</t>
  </si>
  <si>
    <t>*Demand date Entered must not be on or after October 1, 2004</t>
  </si>
  <si>
    <t>Demands dated prior to October 1, 2004 charged interest for any portion of a 30-day
period, rather than only on full 30-day periods.</t>
  </si>
  <si>
    <t>Interest Accrual Date</t>
  </si>
  <si>
    <t>(after 60-day grace period, up to 48 months)</t>
  </si>
  <si>
    <r>
      <rPr>
        <b/>
        <i/>
        <u/>
        <sz val="12"/>
        <rFont val="Arial"/>
        <family val="2"/>
      </rPr>
      <t>Principal</t>
    </r>
    <r>
      <rPr>
        <b/>
        <sz val="12"/>
        <rFont val="Arial"/>
        <family val="2"/>
      </rPr>
      <t xml:space="preserve"> </t>
    </r>
    <r>
      <rPr>
        <sz val="12"/>
        <rFont val="Arial"/>
        <family val="2"/>
      </rPr>
      <t>x</t>
    </r>
    <r>
      <rPr>
        <b/>
        <sz val="12"/>
        <rFont val="Arial"/>
        <family val="2"/>
      </rPr>
      <t xml:space="preserve"> </t>
    </r>
    <r>
      <rPr>
        <b/>
        <i/>
        <u/>
        <sz val="12"/>
        <rFont val="Arial"/>
        <family val="2"/>
      </rPr>
      <t>Interest</t>
    </r>
    <r>
      <rPr>
        <b/>
        <u/>
        <sz val="12"/>
        <rFont val="Arial"/>
        <family val="2"/>
      </rPr>
      <t xml:space="preserve"> r</t>
    </r>
    <r>
      <rPr>
        <b/>
        <i/>
        <u/>
        <sz val="12"/>
        <rFont val="Arial"/>
        <family val="2"/>
      </rPr>
      <t>ate</t>
    </r>
    <r>
      <rPr>
        <b/>
        <sz val="12"/>
        <rFont val="Arial"/>
        <family val="2"/>
      </rPr>
      <t xml:space="preserve"> </t>
    </r>
    <r>
      <rPr>
        <sz val="12"/>
        <rFont val="Calibri"/>
        <family val="2"/>
      </rPr>
      <t>÷</t>
    </r>
    <r>
      <rPr>
        <b/>
        <sz val="12"/>
        <rFont val="Arial"/>
        <family val="2"/>
      </rPr>
      <t xml:space="preserve"> </t>
    </r>
    <r>
      <rPr>
        <b/>
        <i/>
        <u/>
        <sz val="12"/>
        <rFont val="Arial"/>
        <family val="2"/>
      </rPr>
      <t>12</t>
    </r>
    <r>
      <rPr>
        <b/>
        <sz val="12"/>
        <rFont val="Arial"/>
        <family val="2"/>
      </rPr>
      <t xml:space="preserve"> </t>
    </r>
    <r>
      <rPr>
        <sz val="12"/>
        <rFont val="Arial"/>
        <family val="2"/>
      </rPr>
      <t>=</t>
    </r>
    <r>
      <rPr>
        <b/>
        <sz val="12"/>
        <rFont val="Arial"/>
        <family val="2"/>
      </rPr>
      <t xml:space="preserve"> monthy interest </t>
    </r>
    <r>
      <rPr>
        <sz val="12"/>
        <rFont val="Arial"/>
        <family val="2"/>
      </rPr>
      <t>x</t>
    </r>
    <r>
      <rPr>
        <b/>
        <sz val="12"/>
        <rFont val="Arial"/>
        <family val="2"/>
      </rPr>
      <t xml:space="preserve"> </t>
    </r>
    <r>
      <rPr>
        <b/>
        <i/>
        <u/>
        <sz val="12"/>
        <rFont val="Arial"/>
        <family val="2"/>
      </rPr>
      <t># Interest periods</t>
    </r>
    <r>
      <rPr>
        <b/>
        <sz val="12"/>
        <rFont val="Arial"/>
        <family val="2"/>
      </rPr>
      <t xml:space="preserve"> </t>
    </r>
    <r>
      <rPr>
        <sz val="12"/>
        <rFont val="Arial"/>
        <family val="2"/>
      </rPr>
      <t>=</t>
    </r>
    <r>
      <rPr>
        <b/>
        <sz val="12"/>
        <rFont val="Arial"/>
        <family val="2"/>
      </rPr>
      <t xml:space="preserve"> Total Interest Due</t>
    </r>
  </si>
  <si>
    <t xml:space="preserve">date of the recovery demand letter. </t>
  </si>
  <si>
    <t>Use Only for Demands Issued on or before September 30, 2004</t>
  </si>
  <si>
    <t>Date of Determination
(Date of CRC Demand Letter)</t>
  </si>
  <si>
    <t>Interest Calculation Estimator</t>
  </si>
  <si>
    <t>ATTENTION:
This tool is to be used for informational purposes only, and may generate an estimate that differs slightly from the actual interest accrued. You  may owe additional monies if payment is received after the interest accrual date.  Also, the amounts calculated by this tool may differ from the actual amount owed, if there have been any recent adjustments made.  The CRC is not responsible for any miscalculation performed by the Interest Calculation Estimator or the user of it.  Please refer to Interest Calculation Estimator instructions before proceeding.</t>
  </si>
  <si>
    <t>Interest Calculation Tool Estimator</t>
  </si>
  <si>
    <t>Monthly Interest Accrual Estimator</t>
  </si>
  <si>
    <t>Principal and Interest Due Estimator</t>
  </si>
  <si>
    <r>
      <rPr>
        <b/>
        <u/>
        <sz val="11"/>
        <color rgb="FFC00000"/>
        <rFont val="Arial"/>
        <family val="2"/>
      </rPr>
      <t>INSTRUCTIONS</t>
    </r>
    <r>
      <rPr>
        <b/>
        <sz val="11"/>
        <color rgb="FFC00000"/>
        <rFont val="Arial"/>
        <family val="2"/>
      </rPr>
      <t xml:space="preserve">
1. Enter Date of Demand Letter received from the CRC
2. Enter the current Demand amount
3. Enter the interest rate from the original Demand Letter
4. Enter the date that payment was made to Medicare or date to which you
    want interest calculated.</t>
    </r>
  </si>
  <si>
    <t>Enter Demand Date as 1st day in cell A6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</si>
</sst>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mm/dd/yy;@"/>
    <numFmt numFmtId="166" formatCode="&quot;$&quot;#,##0.00"/>
  </numFmts>
  <fonts count="28" x14ac:knownFonts="1">
    <font>
      <sz val="10"/>
      <name val="Arial"/>
    </font>
    <font>
      <sz val="10"/>
      <name val="Arial"/>
      <family val="2"/>
    </font>
    <font>
      <sz val="8"/>
      <name val="Arial"/>
      <family val="2"/>
    </font>
    <font>
      <b/>
      <sz val="10"/>
      <name val="Arial"/>
      <family val="2"/>
    </font>
    <font>
      <b/>
      <sz val="12"/>
      <name val="Arial"/>
      <family val="2"/>
    </font>
    <font>
      <sz val="10"/>
      <name val="Arial"/>
      <family val="2"/>
    </font>
    <font>
      <sz val="12"/>
      <name val="Arial"/>
      <family val="2"/>
    </font>
    <font>
      <b/>
      <sz val="20"/>
      <name val="Arial"/>
      <family val="2"/>
    </font>
    <font>
      <sz val="11"/>
      <name val="Arial"/>
      <family val="2"/>
    </font>
    <font>
      <sz val="16"/>
      <name val="Arial"/>
      <family val="2"/>
    </font>
    <font>
      <b/>
      <sz val="11"/>
      <color indexed="10"/>
      <name val="Arial"/>
      <family val="2"/>
    </font>
    <font>
      <sz val="14"/>
      <name val="Arial"/>
      <family val="2"/>
    </font>
    <font>
      <i/>
      <sz val="12"/>
      <name val="Cambria"/>
      <family val="1"/>
    </font>
    <font>
      <vertAlign val="superscript"/>
      <sz val="12"/>
      <name val="Arial"/>
      <family val="2"/>
    </font>
    <font>
      <sz val="12"/>
      <name val="Calibri"/>
      <family val="2"/>
    </font>
    <font>
      <b/>
      <i/>
      <u/>
      <sz val="12"/>
      <name val="Arial"/>
      <family val="2"/>
    </font>
    <font>
      <b/>
      <u/>
      <sz val="12"/>
      <name val="Arial"/>
      <family val="2"/>
    </font>
    <font>
      <sz val="12"/>
      <color theme="0"/>
      <name val="Arial"/>
      <family val="2"/>
    </font>
    <font>
      <sz val="10"/>
      <color theme="0"/>
      <name val="Arial"/>
      <family val="2"/>
    </font>
    <font>
      <b/>
      <sz val="14"/>
      <color rgb="FFFF0000"/>
      <name val="Arial"/>
      <family val="2"/>
    </font>
    <font>
      <sz val="10"/>
      <color rgb="FF0000FF"/>
      <name val="Arial"/>
      <family val="2"/>
    </font>
    <font>
      <b/>
      <sz val="13.5"/>
      <color rgb="FFFF0000"/>
      <name val="Arial"/>
      <family val="2"/>
    </font>
    <font>
      <sz val="16"/>
      <color indexed="10"/>
      <name val="Arial"/>
      <family val="2"/>
    </font>
    <font>
      <sz val="10"/>
      <color theme="3" tint="-0.499984740745262"/>
      <name val="Arial"/>
      <family val="2"/>
    </font>
    <font>
      <b/>
      <sz val="11"/>
      <color rgb="FFC00000"/>
      <name val="Arial"/>
      <family val="2"/>
    </font>
    <font>
      <b/>
      <u/>
      <sz val="11"/>
      <color rgb="FFC00000"/>
      <name val="Arial"/>
      <family val="2"/>
    </font>
    <font>
      <b/>
      <sz val="13.5"/>
      <color rgb="FFC00000"/>
      <name val="Arial"/>
      <family val="2"/>
    </font>
    <font>
      <b/>
      <sz val="12"/>
      <color rgb="FFC00000"/>
      <name val="Arial"/>
      <family val="2"/>
    </font>
  </fonts>
  <fills count="11">
    <fill>
      <patternFill patternType="none"/>
    </fill>
    <fill>
      <patternFill patternType="gray125"/>
    </fill>
    <fill>
      <patternFill patternType="solid">
        <fgColor rgb="FF7D9ED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9" tint="0.39997558519241921"/>
        <bgColor theme="9"/>
      </patternFill>
    </fill>
    <fill>
      <patternFill patternType="solid">
        <fgColor theme="9" tint="0.39997558519241921"/>
        <bgColor rgb="FFC89800"/>
      </patternFill>
    </fill>
    <fill>
      <patternFill patternType="solid">
        <fgColor theme="6" tint="0.39997558519241921"/>
        <bgColor rgb="FF588840"/>
      </patternFill>
    </fill>
    <fill>
      <patternFill patternType="solid">
        <fgColor theme="5" tint="0.59999389629810485"/>
        <bgColor rgb="FFCB716F"/>
      </patternFill>
    </fill>
  </fills>
  <borders count="49">
    <border>
      <left/>
      <right/>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1"/>
      </top>
      <bottom style="thin">
        <color theme="0"/>
      </bottom>
      <diagonal/>
    </border>
    <border>
      <left/>
      <right style="thin">
        <color theme="0"/>
      </right>
      <top/>
      <bottom/>
      <diagonal/>
    </border>
    <border>
      <left style="thin">
        <color theme="0"/>
      </left>
      <right style="thin">
        <color theme="0"/>
      </right>
      <top/>
      <bottom/>
      <diagonal/>
    </border>
    <border>
      <left/>
      <right style="thin">
        <color theme="0"/>
      </right>
      <top/>
      <bottom style="thin">
        <color theme="0"/>
      </bottom>
      <diagonal/>
    </border>
    <border>
      <left/>
      <right style="thin">
        <color theme="0"/>
      </right>
      <top style="thin">
        <color theme="0"/>
      </top>
      <bottom/>
      <diagonal/>
    </border>
    <border>
      <left/>
      <right/>
      <top style="thin">
        <color theme="0"/>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medium">
        <color theme="1"/>
      </bottom>
      <diagonal/>
    </border>
    <border>
      <left/>
      <right/>
      <top style="thin">
        <color theme="0"/>
      </top>
      <bottom style="medium">
        <color theme="1"/>
      </bottom>
      <diagonal/>
    </border>
    <border>
      <left/>
      <right/>
      <top/>
      <bottom style="medium">
        <color theme="1"/>
      </bottom>
      <diagonal/>
    </border>
    <border>
      <left/>
      <right/>
      <top style="medium">
        <color theme="1"/>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theme="1"/>
      </left>
      <right/>
      <top style="thin">
        <color theme="1"/>
      </top>
      <bottom style="thin">
        <color theme="1"/>
      </bottom>
      <diagonal/>
    </border>
    <border>
      <left style="thin">
        <color theme="1"/>
      </left>
      <right/>
      <top style="thin">
        <color theme="1"/>
      </top>
      <bottom style="medium">
        <color theme="1"/>
      </bottom>
      <diagonal/>
    </border>
    <border>
      <left style="thin">
        <color theme="0"/>
      </left>
      <right/>
      <top style="thin">
        <color theme="0"/>
      </top>
      <bottom style="thin">
        <color theme="1"/>
      </bottom>
      <diagonal/>
    </border>
    <border>
      <left/>
      <right/>
      <top style="thin">
        <color theme="0"/>
      </top>
      <bottom style="thin">
        <color theme="1"/>
      </bottom>
      <diagonal/>
    </border>
    <border>
      <left style="thin">
        <color theme="0"/>
      </left>
      <right/>
      <top style="thin">
        <color rgb="FFE8E9E7"/>
      </top>
      <bottom style="thin">
        <color theme="0"/>
      </bottom>
      <diagonal/>
    </border>
    <border>
      <left/>
      <right/>
      <top style="thin">
        <color rgb="FFE8E9E7"/>
      </top>
      <bottom style="thin">
        <color theme="0"/>
      </bottom>
      <diagonal/>
    </border>
    <border>
      <left style="thin">
        <color theme="0"/>
      </left>
      <right/>
      <top style="thin">
        <color theme="0"/>
      </top>
      <bottom style="thin">
        <color rgb="FFE8E9E7"/>
      </bottom>
      <diagonal/>
    </border>
    <border>
      <left/>
      <right/>
      <top style="thin">
        <color theme="0"/>
      </top>
      <bottom style="thin">
        <color rgb="FFE8E9E7"/>
      </bottom>
      <diagonal/>
    </border>
    <border>
      <left/>
      <right style="thin">
        <color rgb="FFE8E9E7"/>
      </right>
      <top style="thin">
        <color theme="0"/>
      </top>
      <bottom style="thin">
        <color rgb="FFE8E9E7"/>
      </bottom>
      <diagonal/>
    </border>
    <border>
      <left style="thin">
        <color theme="1"/>
      </left>
      <right/>
      <top/>
      <bottom style="thin">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left>
      <right/>
      <top/>
      <bottom/>
      <diagonal/>
    </border>
    <border>
      <left/>
      <right style="thin">
        <color theme="1"/>
      </right>
      <top style="thin">
        <color theme="1"/>
      </top>
      <bottom style="medium">
        <color theme="1"/>
      </bottom>
      <diagonal/>
    </border>
    <border>
      <left style="thin">
        <color indexed="64"/>
      </left>
      <right/>
      <top style="thin">
        <color indexed="64"/>
      </top>
      <bottom style="medium">
        <color theme="1"/>
      </bottom>
      <diagonal/>
    </border>
    <border>
      <left style="thin">
        <color indexed="64"/>
      </left>
      <right/>
      <top style="medium">
        <color theme="1"/>
      </top>
      <bottom style="thin">
        <color theme="1"/>
      </bottom>
      <diagonal/>
    </border>
    <border>
      <left style="thin">
        <color indexed="64"/>
      </left>
      <right/>
      <top style="thin">
        <color theme="1"/>
      </top>
      <bottom style="thin">
        <color theme="1"/>
      </bottom>
      <diagonal/>
    </border>
    <border>
      <left style="thin">
        <color indexed="64"/>
      </left>
      <right/>
      <top style="thin">
        <color theme="1"/>
      </top>
      <bottom style="thin">
        <color indexed="64"/>
      </bottom>
      <diagonal/>
    </border>
    <border>
      <left/>
      <right style="thin">
        <color theme="0"/>
      </right>
      <top/>
      <bottom style="thin">
        <color indexed="64"/>
      </bottom>
      <diagonal/>
    </border>
    <border>
      <left style="thin">
        <color theme="0"/>
      </left>
      <right/>
      <top/>
      <bottom style="thin">
        <color indexed="64"/>
      </bottom>
      <diagonal/>
    </border>
  </borders>
  <cellStyleXfs count="1">
    <xf numFmtId="0" fontId="0" fillId="0" borderId="0"/>
  </cellStyleXfs>
  <cellXfs count="139">
    <xf numFmtId="0" fontId="0" fillId="0" borderId="0" xfId="0"/>
    <xf numFmtId="39" fontId="0" fillId="0" borderId="0" xfId="0" applyNumberFormat="1"/>
    <xf numFmtId="164" fontId="0" fillId="0" borderId="0" xfId="0" applyNumberFormat="1"/>
    <xf numFmtId="37" fontId="0" fillId="0" borderId="0" xfId="0" applyNumberFormat="1"/>
    <xf numFmtId="0" fontId="0" fillId="0" borderId="0" xfId="0" applyBorder="1"/>
    <xf numFmtId="0" fontId="3" fillId="0" borderId="0" xfId="0" applyFont="1"/>
    <xf numFmtId="0" fontId="3" fillId="0" borderId="0" xfId="0" applyFont="1" applyBorder="1"/>
    <xf numFmtId="0" fontId="0" fillId="0" borderId="0" xfId="0" applyBorder="1" applyProtection="1">
      <protection locked="0"/>
    </xf>
    <xf numFmtId="0" fontId="0" fillId="0" borderId="2" xfId="0" applyBorder="1" applyAlignment="1" applyProtection="1">
      <alignment horizontal="center"/>
    </xf>
    <xf numFmtId="0" fontId="0" fillId="0" borderId="2" xfId="0" applyBorder="1" applyProtection="1"/>
    <xf numFmtId="0" fontId="0" fillId="0" borderId="2" xfId="0" applyBorder="1" applyProtection="1">
      <protection hidden="1"/>
    </xf>
    <xf numFmtId="14" fontId="0" fillId="0" borderId="2" xfId="0" applyNumberFormat="1" applyBorder="1" applyAlignment="1" applyProtection="1">
      <alignment horizontal="center"/>
    </xf>
    <xf numFmtId="0" fontId="6" fillId="0" borderId="2" xfId="0" applyFont="1" applyBorder="1"/>
    <xf numFmtId="0" fontId="17" fillId="0" borderId="2" xfId="0" applyFont="1" applyBorder="1" applyProtection="1">
      <protection hidden="1"/>
    </xf>
    <xf numFmtId="0" fontId="18" fillId="0" borderId="0" xfId="0" applyFont="1" applyProtection="1">
      <protection hidden="1"/>
    </xf>
    <xf numFmtId="0" fontId="17" fillId="0" borderId="2" xfId="0" applyFont="1" applyBorder="1" applyAlignment="1" applyProtection="1">
      <alignment horizontal="center"/>
      <protection hidden="1"/>
    </xf>
    <xf numFmtId="0" fontId="18" fillId="0" borderId="2" xfId="0" applyFont="1" applyBorder="1" applyProtection="1">
      <protection hidden="1"/>
    </xf>
    <xf numFmtId="166" fontId="6" fillId="0" borderId="4" xfId="0" applyNumberFormat="1" applyFont="1" applyBorder="1" applyAlignment="1" applyProtection="1">
      <alignment horizontal="center"/>
      <protection hidden="1"/>
    </xf>
    <xf numFmtId="166" fontId="6" fillId="0" borderId="5" xfId="0" applyNumberFormat="1" applyFont="1" applyBorder="1" applyAlignment="1" applyProtection="1">
      <alignment horizontal="center"/>
      <protection hidden="1"/>
    </xf>
    <xf numFmtId="0" fontId="17" fillId="0" borderId="3" xfId="0" applyFont="1" applyBorder="1" applyProtection="1">
      <protection hidden="1"/>
    </xf>
    <xf numFmtId="166" fontId="6" fillId="0" borderId="3" xfId="0" applyNumberFormat="1" applyFont="1" applyBorder="1" applyAlignment="1" applyProtection="1">
      <alignment horizontal="center"/>
      <protection hidden="1"/>
    </xf>
    <xf numFmtId="0" fontId="6" fillId="0" borderId="2" xfId="0" applyFont="1" applyBorder="1" applyProtection="1"/>
    <xf numFmtId="0" fontId="6" fillId="0" borderId="8" xfId="0" applyFont="1" applyBorder="1" applyProtection="1"/>
    <xf numFmtId="0" fontId="6" fillId="0" borderId="8" xfId="0" applyFont="1" applyBorder="1" applyAlignment="1" applyProtection="1">
      <alignment horizontal="center"/>
    </xf>
    <xf numFmtId="0" fontId="6" fillId="0" borderId="2" xfId="0" applyFont="1" applyBorder="1" applyAlignment="1" applyProtection="1">
      <alignment horizontal="center"/>
    </xf>
    <xf numFmtId="14" fontId="17" fillId="0" borderId="2" xfId="0" applyNumberFormat="1" applyFont="1" applyBorder="1" applyAlignment="1" applyProtection="1">
      <alignment horizontal="center"/>
    </xf>
    <xf numFmtId="165" fontId="6" fillId="0" borderId="9" xfId="0" applyNumberFormat="1" applyFont="1" applyBorder="1" applyAlignment="1" applyProtection="1">
      <alignment horizontal="center"/>
    </xf>
    <xf numFmtId="166" fontId="6" fillId="0" borderId="9" xfId="0" applyNumberFormat="1" applyFont="1" applyBorder="1" applyAlignment="1" applyProtection="1">
      <alignment horizontal="center"/>
    </xf>
    <xf numFmtId="164" fontId="6" fillId="0" borderId="9" xfId="0" applyNumberFormat="1" applyFont="1" applyBorder="1" applyAlignment="1" applyProtection="1">
      <alignment horizontal="center"/>
    </xf>
    <xf numFmtId="14" fontId="6" fillId="0" borderId="2" xfId="0" applyNumberFormat="1" applyFont="1" applyBorder="1" applyProtection="1"/>
    <xf numFmtId="165" fontId="6" fillId="0" borderId="3" xfId="0" applyNumberFormat="1" applyFont="1" applyBorder="1" applyAlignment="1" applyProtection="1">
      <alignment horizontal="center"/>
    </xf>
    <xf numFmtId="166" fontId="6" fillId="0" borderId="3" xfId="0" applyNumberFormat="1" applyFont="1" applyBorder="1" applyAlignment="1" applyProtection="1">
      <alignment horizontal="center"/>
    </xf>
    <xf numFmtId="0" fontId="6" fillId="0" borderId="3" xfId="0" applyFont="1" applyBorder="1" applyProtection="1"/>
    <xf numFmtId="0" fontId="6" fillId="0" borderId="12" xfId="0" applyFont="1" applyBorder="1" applyProtection="1"/>
    <xf numFmtId="4" fontId="6" fillId="0" borderId="2" xfId="0" applyNumberFormat="1" applyFont="1" applyBorder="1" applyAlignment="1" applyProtection="1">
      <alignment horizontal="center"/>
    </xf>
    <xf numFmtId="0" fontId="11" fillId="0" borderId="2" xfId="0" applyFont="1" applyBorder="1"/>
    <xf numFmtId="0" fontId="6" fillId="0" borderId="2" xfId="0" applyFont="1" applyBorder="1" applyProtection="1">
      <protection hidden="1"/>
    </xf>
    <xf numFmtId="0" fontId="6" fillId="0" borderId="2" xfId="0" applyFont="1" applyBorder="1" applyAlignment="1" applyProtection="1">
      <alignment horizontal="center"/>
      <protection hidden="1"/>
    </xf>
    <xf numFmtId="0" fontId="6" fillId="0" borderId="3" xfId="0" applyFont="1" applyBorder="1" applyProtection="1">
      <protection hidden="1"/>
    </xf>
    <xf numFmtId="14" fontId="17" fillId="0" borderId="2" xfId="0" applyNumberFormat="1" applyFont="1" applyBorder="1" applyAlignment="1" applyProtection="1">
      <alignment horizontal="center"/>
      <protection hidden="1"/>
    </xf>
    <xf numFmtId="14" fontId="17" fillId="0" borderId="2" xfId="0" applyNumberFormat="1" applyFont="1" applyBorder="1" applyProtection="1">
      <protection hidden="1"/>
    </xf>
    <xf numFmtId="0" fontId="6" fillId="0" borderId="6" xfId="0" applyFont="1" applyBorder="1" applyAlignment="1" applyProtection="1">
      <alignment wrapText="1"/>
    </xf>
    <xf numFmtId="0" fontId="19" fillId="0" borderId="13" xfId="0" applyFont="1" applyBorder="1" applyAlignment="1" applyProtection="1">
      <alignment vertical="top" wrapText="1"/>
    </xf>
    <xf numFmtId="0" fontId="4" fillId="0" borderId="2" xfId="0" applyFont="1" applyBorder="1"/>
    <xf numFmtId="165" fontId="6" fillId="0" borderId="10" xfId="0" applyNumberFormat="1" applyFont="1" applyBorder="1" applyAlignment="1" applyProtection="1">
      <alignment horizontal="center"/>
    </xf>
    <xf numFmtId="166" fontId="6" fillId="0" borderId="11" xfId="0" applyNumberFormat="1" applyFont="1" applyBorder="1" applyAlignment="1" applyProtection="1">
      <alignment horizontal="center"/>
    </xf>
    <xf numFmtId="164" fontId="6" fillId="0" borderId="11" xfId="0" applyNumberFormat="1" applyFont="1" applyBorder="1" applyAlignment="1" applyProtection="1">
      <alignment horizontal="center"/>
    </xf>
    <xf numFmtId="0" fontId="6" fillId="0" borderId="13" xfId="0" applyFont="1" applyBorder="1" applyAlignment="1" applyProtection="1">
      <alignment wrapText="1"/>
    </xf>
    <xf numFmtId="0" fontId="6" fillId="0" borderId="8" xfId="0" applyFont="1" applyBorder="1" applyAlignment="1" applyProtection="1">
      <alignment horizontal="center"/>
    </xf>
    <xf numFmtId="166" fontId="6" fillId="0" borderId="33" xfId="0" applyNumberFormat="1" applyFont="1" applyBorder="1" applyAlignment="1" applyProtection="1">
      <alignment horizontal="center"/>
      <protection hidden="1"/>
    </xf>
    <xf numFmtId="166" fontId="6" fillId="0" borderId="24" xfId="0" applyNumberFormat="1" applyFont="1" applyBorder="1" applyAlignment="1" applyProtection="1">
      <alignment horizontal="center"/>
      <protection hidden="1"/>
    </xf>
    <xf numFmtId="165" fontId="6" fillId="0" borderId="36" xfId="0" applyNumberFormat="1" applyFont="1" applyBorder="1" applyAlignment="1" applyProtection="1">
      <alignment horizontal="center"/>
      <protection locked="0"/>
    </xf>
    <xf numFmtId="166" fontId="6" fillId="0" borderId="37" xfId="0" applyNumberFormat="1" applyFont="1" applyBorder="1" applyAlignment="1" applyProtection="1">
      <alignment horizontal="center"/>
      <protection locked="0"/>
    </xf>
    <xf numFmtId="164" fontId="6" fillId="0" borderId="37" xfId="0" applyNumberFormat="1" applyFont="1" applyBorder="1" applyAlignment="1" applyProtection="1">
      <alignment horizontal="center"/>
      <protection locked="0"/>
    </xf>
    <xf numFmtId="166" fontId="6" fillId="0" borderId="38" xfId="0" applyNumberFormat="1" applyFont="1" applyBorder="1" applyAlignment="1" applyProtection="1">
      <alignment horizontal="center"/>
    </xf>
    <xf numFmtId="166" fontId="6" fillId="0" borderId="37" xfId="0" applyNumberFormat="1" applyFont="1" applyBorder="1" applyAlignment="1" applyProtection="1">
      <alignment horizontal="center"/>
      <protection hidden="1"/>
    </xf>
    <xf numFmtId="165" fontId="8" fillId="0" borderId="35" xfId="0" applyNumberFormat="1" applyFont="1" applyBorder="1" applyAlignment="1" applyProtection="1">
      <alignment horizontal="center"/>
    </xf>
    <xf numFmtId="165" fontId="8" fillId="0" borderId="34" xfId="0" applyNumberFormat="1" applyFont="1" applyBorder="1" applyAlignment="1" applyProtection="1">
      <alignment horizontal="center"/>
    </xf>
    <xf numFmtId="165" fontId="8" fillId="0" borderId="36" xfId="0" applyNumberFormat="1" applyFont="1" applyBorder="1" applyAlignment="1" applyProtection="1">
      <alignment horizontal="center"/>
    </xf>
    <xf numFmtId="166" fontId="6" fillId="0" borderId="44" xfId="0" applyNumberFormat="1" applyFont="1" applyBorder="1" applyAlignment="1" applyProtection="1"/>
    <xf numFmtId="166" fontId="6" fillId="0" borderId="45" xfId="0" applyNumberFormat="1" applyFont="1" applyBorder="1" applyAlignment="1" applyProtection="1"/>
    <xf numFmtId="166" fontId="6" fillId="0" borderId="46" xfId="0" applyNumberFormat="1" applyFont="1" applyBorder="1" applyAlignment="1" applyProtection="1"/>
    <xf numFmtId="0" fontId="6" fillId="0" borderId="10" xfId="0" applyFont="1" applyBorder="1" applyAlignment="1" applyProtection="1">
      <alignment wrapText="1"/>
    </xf>
    <xf numFmtId="0" fontId="6" fillId="0" borderId="0" xfId="0" applyFont="1" applyBorder="1" applyAlignment="1" applyProtection="1">
      <alignment wrapText="1"/>
    </xf>
    <xf numFmtId="0" fontId="4" fillId="7" borderId="35" xfId="0" applyFont="1" applyFill="1" applyBorder="1" applyAlignment="1" applyProtection="1">
      <alignment horizontal="center" vertical="center" wrapText="1"/>
    </xf>
    <xf numFmtId="0" fontId="4" fillId="7" borderId="5" xfId="0" applyFont="1" applyFill="1" applyBorder="1" applyAlignment="1" applyProtection="1">
      <alignment horizontal="center" vertical="center" wrapText="1"/>
    </xf>
    <xf numFmtId="0" fontId="4" fillId="7" borderId="33" xfId="0" applyFont="1" applyFill="1" applyBorder="1" applyAlignment="1" applyProtection="1">
      <alignment horizontal="center" vertical="center" wrapText="1"/>
    </xf>
    <xf numFmtId="0" fontId="4" fillId="8" borderId="35"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33" xfId="0" applyFont="1" applyFill="1" applyBorder="1" applyAlignment="1" applyProtection="1">
      <alignment horizontal="center" vertical="center" wrapText="1"/>
    </xf>
    <xf numFmtId="0" fontId="4" fillId="9" borderId="35" xfId="0" applyFont="1" applyFill="1" applyBorder="1" applyAlignment="1" applyProtection="1">
      <alignment horizontal="center" vertical="center" wrapText="1"/>
    </xf>
    <xf numFmtId="0" fontId="4" fillId="9" borderId="5" xfId="0" applyFont="1" applyFill="1" applyBorder="1" applyAlignment="1" applyProtection="1">
      <alignment horizontal="center" vertical="center" wrapText="1"/>
    </xf>
    <xf numFmtId="0" fontId="4" fillId="9" borderId="33" xfId="0" applyFont="1" applyFill="1" applyBorder="1" applyAlignment="1" applyProtection="1">
      <alignment vertical="center" wrapText="1"/>
    </xf>
    <xf numFmtId="0" fontId="4" fillId="10" borderId="42" xfId="0" applyFont="1" applyFill="1" applyBorder="1" applyAlignment="1" applyProtection="1">
      <alignment horizontal="center" vertical="center"/>
    </xf>
    <xf numFmtId="0" fontId="4" fillId="10" borderId="25" xfId="0" applyFont="1" applyFill="1" applyBorder="1" applyAlignment="1" applyProtection="1">
      <alignment vertical="center"/>
    </xf>
    <xf numFmtId="0" fontId="4" fillId="10" borderId="43" xfId="0" applyFont="1" applyFill="1" applyBorder="1" applyAlignment="1" applyProtection="1">
      <alignment horizontal="center" vertical="center" wrapText="1"/>
    </xf>
    <xf numFmtId="0" fontId="4" fillId="10" borderId="39" xfId="0" applyFont="1" applyFill="1" applyBorder="1" applyAlignment="1" applyProtection="1">
      <alignment horizontal="center" vertical="center"/>
    </xf>
    <xf numFmtId="0" fontId="4" fillId="10" borderId="40" xfId="0" applyFont="1" applyFill="1" applyBorder="1" applyAlignment="1" applyProtection="1">
      <alignment horizontal="center" vertical="center"/>
    </xf>
    <xf numFmtId="0" fontId="4" fillId="10" borderId="40" xfId="0" applyFont="1" applyFill="1" applyBorder="1" applyAlignment="1" applyProtection="1">
      <alignment horizontal="center" wrapText="1"/>
    </xf>
    <xf numFmtId="165" fontId="27" fillId="0" borderId="9" xfId="0" applyNumberFormat="1" applyFont="1" applyBorder="1" applyAlignment="1" applyProtection="1">
      <alignment horizontal="left"/>
    </xf>
    <xf numFmtId="14" fontId="0" fillId="0" borderId="8" xfId="0" applyNumberFormat="1" applyBorder="1" applyAlignment="1" applyProtection="1">
      <alignment horizontal="center"/>
      <protection locked="0" hidden="1"/>
    </xf>
    <xf numFmtId="14" fontId="0" fillId="0" borderId="8" xfId="0" applyNumberFormat="1" applyBorder="1" applyAlignment="1" applyProtection="1">
      <alignment horizontal="center"/>
      <protection hidden="1"/>
    </xf>
    <xf numFmtId="14" fontId="0" fillId="0" borderId="7" xfId="0" applyNumberFormat="1" applyBorder="1" applyAlignment="1" applyProtection="1">
      <alignment horizontal="center"/>
      <protection hidden="1"/>
    </xf>
    <xf numFmtId="14" fontId="3" fillId="0" borderId="47" xfId="0" applyNumberFormat="1" applyFont="1" applyBorder="1" applyAlignment="1" applyProtection="1">
      <alignment horizontal="center"/>
    </xf>
    <xf numFmtId="0" fontId="3" fillId="0" borderId="48" xfId="0" applyFont="1" applyBorder="1" applyAlignment="1" applyProtection="1">
      <alignment horizontal="center"/>
    </xf>
    <xf numFmtId="14" fontId="0" fillId="0" borderId="13" xfId="0" applyNumberFormat="1" applyBorder="1" applyAlignment="1" applyProtection="1">
      <alignment horizontal="center"/>
      <protection hidden="1"/>
    </xf>
    <xf numFmtId="14" fontId="0" fillId="0" borderId="15" xfId="0" applyNumberFormat="1" applyBorder="1" applyAlignment="1" applyProtection="1">
      <alignment horizontal="center"/>
      <protection hidden="1"/>
    </xf>
    <xf numFmtId="0" fontId="1" fillId="0" borderId="15" xfId="0" applyFont="1" applyBorder="1" applyAlignment="1" applyProtection="1">
      <alignment horizontal="center"/>
    </xf>
    <xf numFmtId="0" fontId="1" fillId="0" borderId="16" xfId="0" applyFont="1" applyBorder="1" applyAlignment="1" applyProtection="1">
      <alignment horizontal="center"/>
    </xf>
    <xf numFmtId="0" fontId="9" fillId="6" borderId="28" xfId="0" applyFont="1" applyFill="1" applyBorder="1" applyAlignment="1" applyProtection="1">
      <alignment horizontal="center"/>
    </xf>
    <xf numFmtId="0" fontId="9" fillId="6" borderId="29" xfId="0" applyFont="1" applyFill="1" applyBorder="1" applyAlignment="1" applyProtection="1">
      <alignment horizontal="center"/>
    </xf>
    <xf numFmtId="0" fontId="6" fillId="5" borderId="30" xfId="0" applyFont="1" applyFill="1" applyBorder="1" applyAlignment="1" applyProtection="1">
      <alignment horizontal="center"/>
    </xf>
    <xf numFmtId="0" fontId="6" fillId="5" borderId="31" xfId="0" applyFont="1" applyFill="1" applyBorder="1" applyAlignment="1" applyProtection="1">
      <alignment horizontal="center"/>
    </xf>
    <xf numFmtId="0" fontId="6" fillId="5" borderId="32" xfId="0" applyFont="1" applyFill="1" applyBorder="1" applyAlignment="1" applyProtection="1">
      <alignment horizontal="center"/>
    </xf>
    <xf numFmtId="0" fontId="6" fillId="0" borderId="7" xfId="0" applyFont="1" applyBorder="1" applyAlignment="1" applyProtection="1">
      <alignment horizontal="center"/>
    </xf>
    <xf numFmtId="0" fontId="6" fillId="0" borderId="14" xfId="0" applyFont="1" applyBorder="1" applyAlignment="1" applyProtection="1">
      <alignment horizontal="center"/>
    </xf>
    <xf numFmtId="0" fontId="6" fillId="0" borderId="8" xfId="0" applyFont="1" applyBorder="1" applyAlignment="1" applyProtection="1">
      <alignment horizontal="center"/>
    </xf>
    <xf numFmtId="0" fontId="7" fillId="2" borderId="7" xfId="0" applyFont="1" applyFill="1" applyBorder="1" applyAlignment="1" applyProtection="1">
      <alignment horizontal="center"/>
    </xf>
    <xf numFmtId="0" fontId="7" fillId="2" borderId="14" xfId="0" applyFont="1" applyFill="1" applyBorder="1" applyAlignment="1" applyProtection="1">
      <alignment horizontal="center"/>
    </xf>
    <xf numFmtId="0" fontId="7" fillId="2" borderId="8" xfId="0" applyFont="1" applyFill="1" applyBorder="1" applyAlignment="1" applyProtection="1">
      <alignment horizontal="center"/>
    </xf>
    <xf numFmtId="0" fontId="24" fillId="0" borderId="15" xfId="0" applyFont="1" applyBorder="1" applyAlignment="1" applyProtection="1">
      <alignment horizontal="center" vertical="top" wrapText="1"/>
    </xf>
    <xf numFmtId="0" fontId="24" fillId="0" borderId="16" xfId="0" applyFont="1" applyBorder="1" applyAlignment="1" applyProtection="1">
      <alignment horizontal="center" vertical="top"/>
    </xf>
    <xf numFmtId="0" fontId="24" fillId="0" borderId="13" xfId="0" applyFont="1" applyBorder="1" applyAlignment="1" applyProtection="1">
      <alignment horizontal="center" vertical="top"/>
    </xf>
    <xf numFmtId="0" fontId="24" fillId="0" borderId="21" xfId="0" applyFont="1" applyBorder="1" applyAlignment="1" applyProtection="1">
      <alignment horizontal="left" vertical="top" wrapText="1"/>
    </xf>
    <xf numFmtId="0" fontId="24" fillId="0" borderId="22" xfId="0" applyFont="1" applyBorder="1" applyAlignment="1" applyProtection="1">
      <alignment horizontal="left" vertical="top" wrapText="1"/>
    </xf>
    <xf numFmtId="0" fontId="24" fillId="0" borderId="23" xfId="0" applyFont="1" applyBorder="1" applyAlignment="1" applyProtection="1">
      <alignment horizontal="left" vertical="top" wrapText="1"/>
    </xf>
    <xf numFmtId="0" fontId="9" fillId="6" borderId="19" xfId="0" applyFont="1" applyFill="1" applyBorder="1" applyAlignment="1" applyProtection="1">
      <alignment horizontal="center" vertical="center" wrapText="1"/>
    </xf>
    <xf numFmtId="0" fontId="22" fillId="6" borderId="19" xfId="0" applyFont="1" applyFill="1" applyBorder="1" applyAlignment="1" applyProtection="1">
      <alignment horizontal="center" vertical="center" wrapText="1"/>
    </xf>
    <xf numFmtId="0" fontId="10" fillId="5" borderId="0" xfId="0" applyFont="1" applyFill="1" applyBorder="1" applyAlignment="1" applyProtection="1">
      <alignment horizontal="center" vertical="top" wrapText="1"/>
    </xf>
    <xf numFmtId="0" fontId="9" fillId="3" borderId="0" xfId="0" applyFont="1" applyFill="1" applyBorder="1" applyAlignment="1" applyProtection="1">
      <alignment horizontal="center"/>
    </xf>
    <xf numFmtId="165" fontId="6" fillId="5" borderId="0" xfId="0" applyNumberFormat="1" applyFont="1" applyFill="1" applyBorder="1" applyAlignment="1" applyProtection="1">
      <alignment horizontal="center"/>
    </xf>
    <xf numFmtId="0" fontId="0" fillId="0" borderId="1" xfId="0" applyBorder="1" applyAlignment="1">
      <alignment horizontal="center"/>
    </xf>
    <xf numFmtId="0" fontId="5" fillId="0" borderId="1" xfId="0" applyFont="1" applyBorder="1" applyAlignment="1">
      <alignment horizontal="center"/>
    </xf>
    <xf numFmtId="0" fontId="4" fillId="0" borderId="7" xfId="0" applyFont="1" applyBorder="1" applyAlignment="1" applyProtection="1">
      <alignment horizontal="center"/>
    </xf>
    <xf numFmtId="0" fontId="0" fillId="0" borderId="14" xfId="0" applyBorder="1" applyAlignment="1"/>
    <xf numFmtId="0" fontId="0" fillId="0" borderId="8" xfId="0" applyBorder="1" applyAlignment="1"/>
    <xf numFmtId="0" fontId="1" fillId="0" borderId="7" xfId="0" applyFont="1" applyBorder="1" applyAlignment="1" applyProtection="1">
      <alignment horizontal="center"/>
    </xf>
    <xf numFmtId="0" fontId="0" fillId="0" borderId="15" xfId="0" applyBorder="1" applyAlignment="1" applyProtection="1">
      <alignment horizontal="center" vertical="top"/>
    </xf>
    <xf numFmtId="0" fontId="0" fillId="0" borderId="16" xfId="0" applyBorder="1" applyAlignment="1">
      <alignment vertical="top"/>
    </xf>
    <xf numFmtId="0" fontId="0" fillId="0" borderId="13" xfId="0" applyBorder="1" applyAlignment="1">
      <alignment vertical="top"/>
    </xf>
    <xf numFmtId="0" fontId="0" fillId="0" borderId="41" xfId="0" applyBorder="1" applyAlignment="1">
      <alignment vertical="top"/>
    </xf>
    <xf numFmtId="0" fontId="0" fillId="0" borderId="0" xfId="0" applyAlignment="1">
      <alignment vertical="top"/>
    </xf>
    <xf numFmtId="0" fontId="0" fillId="0" borderId="10" xfId="0" applyBorder="1" applyAlignment="1">
      <alignment vertical="top"/>
    </xf>
    <xf numFmtId="0" fontId="23" fillId="0" borderId="6" xfId="0" applyFont="1" applyBorder="1" applyAlignment="1" applyProtection="1">
      <alignment horizontal="center" vertical="center" wrapText="1"/>
    </xf>
    <xf numFmtId="0" fontId="21" fillId="5" borderId="0" xfId="0" applyFont="1" applyFill="1" applyBorder="1" applyAlignment="1" applyProtection="1">
      <alignment horizontal="center" vertical="top" wrapText="1"/>
    </xf>
    <xf numFmtId="0" fontId="21" fillId="0" borderId="20" xfId="0" applyFont="1" applyBorder="1" applyAlignment="1" applyProtection="1">
      <alignment horizontal="center" vertical="top" wrapText="1"/>
    </xf>
    <xf numFmtId="0" fontId="26" fillId="0" borderId="17" xfId="0" applyFont="1" applyBorder="1" applyAlignment="1" applyProtection="1">
      <alignment horizontal="left" vertical="top" wrapText="1"/>
    </xf>
    <xf numFmtId="0" fontId="26" fillId="0" borderId="18" xfId="0" applyFont="1" applyBorder="1" applyAlignment="1" applyProtection="1">
      <alignment horizontal="left" vertical="top" wrapText="1"/>
    </xf>
    <xf numFmtId="0" fontId="20" fillId="0" borderId="0" xfId="0" applyFont="1" applyFill="1" applyBorder="1" applyAlignment="1" applyProtection="1">
      <alignment horizontal="center" vertical="center" wrapText="1"/>
    </xf>
    <xf numFmtId="0" fontId="9" fillId="4" borderId="28" xfId="0" applyFont="1" applyFill="1" applyBorder="1" applyAlignment="1" applyProtection="1">
      <alignment horizontal="center"/>
    </xf>
    <xf numFmtId="0" fontId="9" fillId="4" borderId="29" xfId="0" applyFont="1" applyFill="1" applyBorder="1" applyAlignment="1" applyProtection="1">
      <alignment horizontal="center"/>
    </xf>
    <xf numFmtId="0" fontId="6" fillId="0" borderId="30" xfId="0" applyFont="1" applyFill="1" applyBorder="1" applyAlignment="1" applyProtection="1">
      <alignment horizontal="center"/>
    </xf>
    <xf numFmtId="0" fontId="6" fillId="0" borderId="31" xfId="0" applyFont="1" applyFill="1" applyBorder="1" applyAlignment="1" applyProtection="1">
      <alignment horizontal="center"/>
    </xf>
    <xf numFmtId="0" fontId="6" fillId="0" borderId="32" xfId="0" applyFont="1" applyFill="1" applyBorder="1" applyAlignment="1" applyProtection="1">
      <alignment horizontal="center"/>
    </xf>
    <xf numFmtId="0" fontId="1" fillId="0" borderId="26" xfId="0" applyFont="1" applyBorder="1" applyAlignment="1" applyProtection="1">
      <alignment horizontal="center"/>
    </xf>
    <xf numFmtId="0" fontId="1" fillId="0" borderId="27" xfId="0" applyFont="1" applyBorder="1" applyAlignment="1" applyProtection="1">
      <alignment horizontal="center"/>
    </xf>
    <xf numFmtId="0" fontId="9" fillId="0" borderId="7" xfId="0" applyFont="1" applyBorder="1" applyAlignment="1">
      <alignment horizontal="center"/>
    </xf>
    <xf numFmtId="0" fontId="9" fillId="0" borderId="14" xfId="0" applyFont="1" applyBorder="1" applyAlignment="1">
      <alignment horizontal="center"/>
    </xf>
    <xf numFmtId="0" fontId="9" fillId="0" borderId="8" xfId="0" applyFont="1" applyBorder="1" applyAlignment="1">
      <alignment horizontal="center"/>
    </xf>
  </cellXfs>
  <cellStyles count="1">
    <cellStyle name="Normal" xfId="0" builtinId="0"/>
  </cellStyles>
  <dxfs count="80">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vertical/>
        <horizontal/>
      </border>
      <protection locked="1" hidden="0"/>
    </dxf>
    <dxf>
      <font>
        <b val="0"/>
        <i val="0"/>
        <strike val="0"/>
        <condense val="0"/>
        <extend val="0"/>
        <outline val="0"/>
        <shadow val="0"/>
        <u val="none"/>
        <vertAlign val="baseline"/>
        <sz val="12"/>
        <color auto="1"/>
        <name val="Arial"/>
        <scheme val="none"/>
      </font>
      <numFmt numFmtId="164" formatCode="0.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0"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0" hidden="0"/>
    </dxf>
    <dxf>
      <font>
        <b val="0"/>
        <i val="0"/>
        <strike val="0"/>
        <condense val="0"/>
        <extend val="0"/>
        <outline val="0"/>
        <shadow val="0"/>
        <u val="none"/>
        <vertAlign val="baseline"/>
        <sz val="12"/>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vertical/>
        <horizontal/>
      </border>
      <protection locked="0" hidden="0"/>
    </dxf>
    <dxf>
      <border outline="0">
        <top style="thin">
          <color theme="1"/>
        </top>
      </border>
    </dxf>
    <dxf>
      <border outline="0">
        <left style="thin">
          <color indexed="64"/>
        </left>
        <right style="thin">
          <color theme="1"/>
        </right>
        <top style="medium">
          <color theme="1"/>
        </top>
        <bottom style="thin">
          <color theme="1"/>
        </bottom>
      </border>
    </dxf>
    <dxf>
      <border outline="0">
        <bottom style="thin">
          <color theme="1"/>
        </bottom>
      </border>
    </dxf>
    <dxf>
      <fill>
        <patternFill patternType="solid">
          <fgColor theme="9"/>
          <bgColor theme="9" tint="0.39997558519241921"/>
        </patternFill>
      </fill>
      <alignment horizontal="center" vertical="center" textRotation="0" wrapText="1" indent="0" justifyLastLine="0" shrinkToFit="0" readingOrder="0"/>
      <border diagonalUp="0" diagonalDown="0" outline="0">
        <left style="thin">
          <color theme="1"/>
        </left>
        <right style="thin">
          <color theme="1"/>
        </right>
        <top/>
        <bottom/>
      </border>
      <protection locked="1"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vertical/>
        <horizontal/>
      </border>
      <protection locked="1"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1" hidden="1"/>
    </dxf>
    <dxf>
      <font>
        <b val="0"/>
        <i val="0"/>
        <strike val="0"/>
        <condense val="0"/>
        <extend val="0"/>
        <outline val="0"/>
        <shadow val="0"/>
        <u val="none"/>
        <vertAlign val="baseline"/>
        <sz val="12"/>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vertical/>
        <horizontal/>
      </border>
      <protection locked="0" hidden="0"/>
    </dxf>
    <dxf>
      <border outline="0">
        <top style="thin">
          <color theme="1"/>
        </top>
      </border>
    </dxf>
    <dxf>
      <border outline="0">
        <left style="thin">
          <color indexed="64"/>
        </left>
        <right style="thin">
          <color indexed="64"/>
        </right>
        <top style="thin">
          <color indexed="64"/>
        </top>
        <bottom style="thin">
          <color indexed="64"/>
        </bottom>
      </border>
    </dxf>
    <dxf>
      <border outline="0">
        <bottom style="thin">
          <color theme="1"/>
        </bottom>
      </border>
    </dxf>
    <dxf>
      <fill>
        <patternFill patternType="solid">
          <fgColor rgb="FF588840"/>
          <bgColor theme="6" tint="0.39997558519241921"/>
        </patternFill>
      </fill>
    </dxf>
    <dxf>
      <font>
        <b val="0"/>
        <i val="0"/>
        <strike val="0"/>
        <condense val="0"/>
        <extend val="0"/>
        <outline val="0"/>
        <shadow val="0"/>
        <u val="none"/>
        <vertAlign val="baseline"/>
        <sz val="12"/>
        <color auto="1"/>
        <name val="Arial"/>
        <scheme val="none"/>
      </font>
      <numFmt numFmtId="166" formatCode="&quot;$&quot;#,##0.00"/>
      <alignment horizontal="general" vertical="bottom" textRotation="0" wrapText="0" indent="0" justifyLastLine="0" shrinkToFit="0" readingOrder="0"/>
      <border diagonalUp="0" diagonalDown="0">
        <left style="thin">
          <color indexed="64"/>
        </left>
        <right/>
        <top style="thin">
          <color theme="1"/>
        </top>
        <bottom style="thin">
          <color theme="1"/>
        </bottom>
        <vertical/>
        <horizontal/>
      </border>
      <protection locked="1"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style="thin">
          <color theme="1"/>
        </bottom>
        <vertical/>
        <horizontal/>
      </border>
      <protection locked="1" hidden="1"/>
    </dxf>
    <dxf>
      <font>
        <b val="0"/>
        <i val="0"/>
        <strike val="0"/>
        <condense val="0"/>
        <extend val="0"/>
        <outline val="0"/>
        <shadow val="0"/>
        <u val="none"/>
        <vertAlign val="baseline"/>
        <sz val="11"/>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style="thin">
          <color theme="1"/>
        </bottom>
        <vertical/>
        <horizontal/>
      </border>
      <protection locked="1" hidden="0"/>
    </dxf>
    <dxf>
      <border outline="0">
        <left style="thin">
          <color indexed="64"/>
        </left>
        <right style="thin">
          <color indexed="64"/>
        </right>
      </border>
    </dxf>
    <dxf>
      <border outline="0">
        <bottom style="medium">
          <color theme="1"/>
        </bottom>
      </border>
    </dxf>
    <dxf>
      <fill>
        <patternFill patternType="solid">
          <fgColor rgb="FFCB716F"/>
          <bgColor theme="5" tint="0.59999389629810485"/>
        </patternFill>
      </fill>
    </dxf>
    <dxf>
      <font>
        <color theme="0"/>
      </font>
    </dxf>
    <dxf>
      <font>
        <color theme="0"/>
      </font>
    </dxf>
    <dxf>
      <font>
        <color theme="0"/>
      </font>
    </dxf>
    <dxf>
      <font>
        <color theme="0"/>
      </font>
    </dxf>
    <dxf>
      <font>
        <color theme="0"/>
      </font>
    </dxf>
    <dxf>
      <font>
        <color theme="0"/>
      </font>
    </dxf>
    <dxf>
      <numFmt numFmtId="19" formatCode="m/d/yyyy"/>
      <alignment horizontal="center" vertical="bottom" textRotation="0" wrapText="0" indent="0" justifyLastLine="0" shrinkToFit="0" readingOrder="0"/>
      <border diagonalUp="0" diagonalDown="0">
        <left style="thin">
          <color theme="0"/>
        </left>
        <right/>
        <top style="thin">
          <color theme="0"/>
        </top>
        <bottom style="thin">
          <color theme="0"/>
        </bottom>
        <vertical/>
        <horizontal/>
      </border>
      <protection locked="1" hidden="1"/>
    </dxf>
    <dxf>
      <numFmt numFmtId="19" formatCode="m/d/yyyy"/>
      <alignment horizontal="center" vertical="bottom" textRotation="0" wrapText="0" indent="0" justifyLastLine="0" shrinkToFit="0" readingOrder="0"/>
      <border diagonalUp="0" diagonalDown="0">
        <left/>
        <right style="thin">
          <color theme="0"/>
        </right>
        <top style="thin">
          <color theme="0"/>
        </top>
        <bottom style="thin">
          <color theme="0"/>
        </bottom>
        <vertical/>
        <horizontal/>
      </border>
      <protection locked="1" hidden="1"/>
    </dxf>
    <dxf>
      <border outline="0">
        <top style="thin">
          <color theme="0"/>
        </top>
      </border>
    </dxf>
    <dxf>
      <border outline="0">
        <left style="thin">
          <color theme="0"/>
        </left>
        <right style="thin">
          <color theme="0"/>
        </right>
        <top style="thin">
          <color theme="0"/>
        </top>
        <bottom style="thin">
          <color theme="0"/>
        </bottom>
      </border>
    </dxf>
    <dxf>
      <border outline="0">
        <bottom style="thin">
          <color indexed="64"/>
        </bottom>
      </border>
    </dxf>
    <dxf>
      <numFmt numFmtId="19" formatCode="m/d/yyyy"/>
      <alignment horizontal="center" vertical="bottom" textRotation="0" wrapText="0" indent="0" justifyLastLine="0" shrinkToFit="0" readingOrder="0"/>
      <border diagonalUp="0" diagonalDown="0">
        <left style="thin">
          <color theme="0"/>
        </left>
        <right/>
        <top style="thin">
          <color theme="0"/>
        </top>
        <bottom style="thin">
          <color theme="0"/>
        </bottom>
        <vertical/>
        <horizontal/>
      </border>
      <protection locked="1" hidden="1"/>
    </dxf>
    <dxf>
      <numFmt numFmtId="19" formatCode="m/d/yyyy"/>
      <alignment horizontal="center" vertical="bottom" textRotation="0" wrapText="0" indent="0" justifyLastLine="0" shrinkToFit="0" readingOrder="0"/>
      <border diagonalUp="0" diagonalDown="0">
        <left/>
        <right style="thin">
          <color theme="0"/>
        </right>
        <top style="thin">
          <color theme="0"/>
        </top>
        <bottom style="thin">
          <color theme="0"/>
        </bottom>
        <vertical/>
        <horizontal/>
      </border>
      <protection locked="1" hidden="1"/>
    </dxf>
    <dxf>
      <border outline="0">
        <top style="thin">
          <color theme="0"/>
        </top>
      </border>
    </dxf>
    <dxf>
      <border outline="0">
        <left style="thin">
          <color theme="0"/>
        </left>
        <right style="thin">
          <color theme="0"/>
        </right>
        <top style="thin">
          <color theme="0"/>
        </top>
        <bottom style="thin">
          <color theme="0"/>
        </bottom>
      </border>
    </dxf>
    <dxf>
      <border outline="0">
        <bottom style="thin">
          <color indexed="64"/>
        </bottom>
      </border>
    </dxf>
    <dxf>
      <numFmt numFmtId="19" formatCode="m/d/yyyy"/>
      <alignment horizontal="center" vertical="bottom" textRotation="0" wrapText="0" indent="0" justifyLastLine="0" shrinkToFit="0" readingOrder="0"/>
      <border diagonalUp="0" diagonalDown="0">
        <left style="thin">
          <color theme="0"/>
        </left>
        <right/>
        <top style="thin">
          <color theme="0"/>
        </top>
        <bottom style="thin">
          <color theme="0"/>
        </bottom>
        <vertical/>
        <horizontal/>
      </border>
      <protection locked="1" hidden="1"/>
    </dxf>
    <dxf>
      <numFmt numFmtId="19" formatCode="m/d/yyyy"/>
      <alignment horizontal="center" vertical="bottom" textRotation="0" wrapText="0" indent="0" justifyLastLine="0" shrinkToFit="0" readingOrder="0"/>
      <border diagonalUp="0" diagonalDown="0">
        <left/>
        <right style="thin">
          <color theme="0"/>
        </right>
        <top style="thin">
          <color theme="0"/>
        </top>
        <bottom style="thin">
          <color theme="0"/>
        </bottom>
        <vertical/>
        <horizontal/>
      </border>
      <protection locked="1" hidden="1"/>
    </dxf>
    <dxf>
      <border outline="0">
        <top style="thin">
          <color theme="0"/>
        </top>
      </border>
    </dxf>
    <dxf>
      <border outline="0">
        <left style="thin">
          <color theme="0"/>
        </left>
        <right style="thin">
          <color theme="0"/>
        </right>
        <top style="thin">
          <color theme="0"/>
        </top>
        <bottom style="thin">
          <color theme="0"/>
        </bottom>
      </border>
    </dxf>
    <dxf>
      <border outline="0">
        <bottom style="thin">
          <color indexed="64"/>
        </bottom>
      </border>
    </dxf>
    <dxf>
      <numFmt numFmtId="19" formatCode="m/d/yyyy"/>
      <alignment horizontal="center" vertical="bottom" textRotation="0" wrapText="0" indent="0" justifyLastLine="0" shrinkToFit="0" readingOrder="0"/>
      <border diagonalUp="0" diagonalDown="0">
        <left style="thin">
          <color theme="0"/>
        </left>
        <right/>
        <top style="thin">
          <color theme="0"/>
        </top>
        <bottom style="thin">
          <color theme="0"/>
        </bottom>
        <vertical/>
        <horizontal/>
      </border>
      <protection locked="1" hidden="1"/>
    </dxf>
    <dxf>
      <numFmt numFmtId="19" formatCode="m/d/yyyy"/>
      <alignment horizontal="center" vertical="bottom" textRotation="0" wrapText="0" indent="0" justifyLastLine="0" shrinkToFit="0" readingOrder="0"/>
      <border diagonalUp="0" diagonalDown="0">
        <left/>
        <right style="thin">
          <color theme="0"/>
        </right>
        <top style="thin">
          <color theme="0"/>
        </top>
        <bottom style="thin">
          <color theme="0"/>
        </bottom>
        <vertical/>
        <horizontal/>
      </border>
      <protection locked="1" hidden="1"/>
    </dxf>
    <dxf>
      <border outline="0">
        <top style="thin">
          <color theme="0"/>
        </top>
      </border>
    </dxf>
    <dxf>
      <border outline="0">
        <left style="thin">
          <color theme="0"/>
        </left>
        <right style="thin">
          <color theme="0"/>
        </right>
        <top style="thin">
          <color theme="0"/>
        </top>
        <bottom style="thin">
          <color theme="0"/>
        </bottom>
      </border>
    </dxf>
    <dxf>
      <border outline="0">
        <bottom style="thin">
          <color indexed="64"/>
        </bottom>
      </border>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style="thin">
          <color theme="1"/>
        </bottom>
        <vertical/>
        <horizontal/>
      </border>
      <protection locked="1" hidden="1"/>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style="thin">
          <color theme="1"/>
        </bottom>
        <vertical/>
        <horizontal/>
      </border>
      <protection locked="1" hidden="1"/>
    </dxf>
    <dxf>
      <font>
        <b val="0"/>
        <i val="0"/>
        <strike val="0"/>
        <condense val="0"/>
        <extend val="0"/>
        <outline val="0"/>
        <shadow val="0"/>
        <u val="none"/>
        <vertAlign val="baseline"/>
        <sz val="11"/>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style="thin">
          <color theme="1"/>
        </bottom>
        <vertical/>
        <horizontal/>
      </border>
      <protection locked="1" hidden="0"/>
    </dxf>
    <dxf>
      <border outline="0">
        <left style="thin">
          <color indexed="64"/>
        </left>
        <top style="thin">
          <color indexed="64"/>
        </top>
        <bottom style="thin">
          <color theme="1"/>
        </bottom>
      </border>
    </dxf>
    <dxf>
      <border outline="0">
        <bottom style="thin">
          <color indexed="64"/>
        </bottom>
      </border>
    </dxf>
    <dxf>
      <fill>
        <patternFill patternType="solid">
          <fgColor rgb="FFCB716F"/>
          <bgColor theme="5" tint="0.59999389629810485"/>
        </patternFill>
      </fill>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vertical/>
        <horizontal/>
      </border>
      <protection locked="1"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1" hidden="1"/>
    </dxf>
    <dxf>
      <font>
        <b val="0"/>
        <i val="0"/>
        <strike val="0"/>
        <condense val="0"/>
        <extend val="0"/>
        <outline val="0"/>
        <shadow val="0"/>
        <u val="none"/>
        <vertAlign val="baseline"/>
        <sz val="12"/>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vertical/>
        <horizontal/>
      </border>
      <protection locked="0" hidden="0"/>
    </dxf>
    <dxf>
      <border outline="0">
        <top style="thin">
          <color theme="1"/>
        </top>
      </border>
    </dxf>
    <dxf>
      <border outline="0">
        <left style="thin">
          <color indexed="64"/>
        </left>
        <right style="thin">
          <color indexed="64"/>
        </right>
        <top style="thin">
          <color indexed="64"/>
        </top>
        <bottom style="thin">
          <color indexed="64"/>
        </bottom>
      </border>
    </dxf>
    <dxf>
      <border outline="0">
        <bottom style="thin">
          <color theme="1"/>
        </bottom>
      </border>
    </dxf>
    <dxf>
      <fill>
        <patternFill patternType="solid">
          <fgColor rgb="FF588840"/>
          <bgColor theme="6" tint="0.39997558519241921"/>
        </patternFill>
      </fill>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top style="thin">
          <color theme="1"/>
        </top>
        <bottom/>
        <vertical/>
        <horizontal/>
      </border>
      <protection locked="1" hidden="0"/>
    </dxf>
    <dxf>
      <font>
        <b val="0"/>
        <i val="0"/>
        <strike val="0"/>
        <condense val="0"/>
        <extend val="0"/>
        <outline val="0"/>
        <shadow val="0"/>
        <u val="none"/>
        <vertAlign val="baseline"/>
        <sz val="12"/>
        <color auto="1"/>
        <name val="Arial"/>
        <scheme val="none"/>
      </font>
      <numFmt numFmtId="164" formatCode="0.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0" hidden="0"/>
    </dxf>
    <dxf>
      <font>
        <b val="0"/>
        <i val="0"/>
        <strike val="0"/>
        <condense val="0"/>
        <extend val="0"/>
        <outline val="0"/>
        <shadow val="0"/>
        <u val="none"/>
        <vertAlign val="baseline"/>
        <sz val="12"/>
        <color auto="1"/>
        <name val="Arial"/>
        <scheme val="none"/>
      </font>
      <numFmt numFmtId="166" formatCode="&quot;$&quot;#,##0.00"/>
      <alignment horizontal="center" vertical="bottom" textRotation="0" wrapText="0" indent="0" justifyLastLine="0" shrinkToFit="0" readingOrder="0"/>
      <border diagonalUp="0" diagonalDown="0">
        <left style="thin">
          <color theme="1"/>
        </left>
        <right style="thin">
          <color theme="1"/>
        </right>
        <top style="thin">
          <color theme="1"/>
        </top>
        <bottom/>
        <vertical/>
        <horizontal/>
      </border>
      <protection locked="0" hidden="0"/>
    </dxf>
    <dxf>
      <font>
        <b val="0"/>
        <i val="0"/>
        <strike val="0"/>
        <condense val="0"/>
        <extend val="0"/>
        <outline val="0"/>
        <shadow val="0"/>
        <u val="none"/>
        <vertAlign val="baseline"/>
        <sz val="12"/>
        <color auto="1"/>
        <name val="Arial"/>
        <scheme val="none"/>
      </font>
      <numFmt numFmtId="165" formatCode="mm/dd/yy;@"/>
      <alignment horizontal="center" vertical="bottom" textRotation="0" wrapText="0" indent="0" justifyLastLine="0" shrinkToFit="0" readingOrder="0"/>
      <border diagonalUp="0" diagonalDown="0">
        <left/>
        <right style="thin">
          <color theme="1"/>
        </right>
        <top style="thin">
          <color theme="1"/>
        </top>
        <bottom/>
        <vertical/>
        <horizontal/>
      </border>
      <protection locked="0" hidden="0"/>
    </dxf>
    <dxf>
      <border outline="0">
        <top style="thin">
          <color theme="1"/>
        </top>
      </border>
    </dxf>
    <dxf>
      <border outline="0">
        <left style="thin">
          <color indexed="64"/>
        </left>
        <right style="thin">
          <color theme="1"/>
        </right>
        <top style="medium">
          <color theme="1"/>
        </top>
        <bottom style="thin">
          <color theme="1"/>
        </bottom>
      </border>
    </dxf>
    <dxf>
      <border outline="0">
        <bottom style="thin">
          <color theme="1"/>
        </bottom>
      </border>
    </dxf>
    <dxf>
      <font>
        <b/>
        <i val="0"/>
        <strike val="0"/>
        <condense val="0"/>
        <extend val="0"/>
        <outline val="0"/>
        <shadow val="0"/>
        <u val="none"/>
        <vertAlign val="baseline"/>
        <sz val="12"/>
        <color auto="1"/>
        <name val="Arial"/>
        <scheme val="none"/>
      </font>
      <fill>
        <patternFill patternType="solid">
          <fgColor rgb="FFC89800"/>
          <bgColor theme="9" tint="0.39997558519241921"/>
        </patternFill>
      </fill>
      <alignment horizontal="center" vertical="center" textRotation="0" wrapText="1" indent="0" justifyLastLine="0" shrinkToFit="0" readingOrder="0"/>
      <border diagonalUp="0" diagonalDown="0" outline="0">
        <left style="thin">
          <color theme="1"/>
        </left>
        <right style="thin">
          <color theme="1"/>
        </right>
        <top/>
        <bottom/>
      </border>
      <protection locked="1" hidden="0"/>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1" defaultTableStyle="TableStyleMedium9" defaultPivotStyle="PivotStyleLight16">
    <tableStyle name="Table Style 1" pivot="0" count="0"/>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3</xdr:col>
      <xdr:colOff>109069</xdr:colOff>
      <xdr:row>0</xdr:row>
      <xdr:rowOff>190258</xdr:rowOff>
    </xdr:from>
    <xdr:to>
      <xdr:col>4</xdr:col>
      <xdr:colOff>14356</xdr:colOff>
      <xdr:row>0</xdr:row>
      <xdr:rowOff>726899</xdr:rowOff>
    </xdr:to>
    <xdr:pic>
      <xdr:nvPicPr>
        <xdr:cNvPr id="4" name="Picture 3" descr="Logo of Coordination of Benefits and Recovery" title="COB&am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43069" y="190258"/>
          <a:ext cx="1257837" cy="536641"/>
        </a:xfrm>
        <a:prstGeom prst="rect">
          <a:avLst/>
        </a:prstGeom>
      </xdr:spPr>
    </xdr:pic>
    <xdr:clientData/>
  </xdr:twoCellAnchor>
  <xdr:twoCellAnchor editAs="oneCell">
    <xdr:from>
      <xdr:col>0</xdr:col>
      <xdr:colOff>63770</xdr:colOff>
      <xdr:row>0</xdr:row>
      <xdr:rowOff>198210</xdr:rowOff>
    </xdr:from>
    <xdr:to>
      <xdr:col>0</xdr:col>
      <xdr:colOff>1447800</xdr:colOff>
      <xdr:row>0</xdr:row>
      <xdr:rowOff>676275</xdr:rowOff>
    </xdr:to>
    <xdr:pic>
      <xdr:nvPicPr>
        <xdr:cNvPr id="5" name="Picture 4" descr="Centers for Medicare and Medicaid Services logo"/>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b="11179"/>
        <a:stretch/>
      </xdr:blipFill>
      <xdr:spPr bwMode="auto">
        <a:xfrm>
          <a:off x="63770" y="198210"/>
          <a:ext cx="1384030" cy="478065"/>
        </a:xfrm>
        <a:prstGeom prst="rect">
          <a:avLst/>
        </a:prstGeom>
        <a:noFill/>
      </xdr:spPr>
    </xdr:pic>
    <xdr:clientData/>
  </xdr:twoCellAnchor>
</xdr:wsDr>
</file>

<file path=xl/tables/table1.xml><?xml version="1.0" encoding="utf-8"?>
<table xmlns="http://schemas.openxmlformats.org/spreadsheetml/2006/main" id="1" name="Table1" displayName="Table1" ref="A7:D8" totalsRowShown="0" headerRowDxfId="67" headerRowBorderDxfId="66" tableBorderDxfId="65" totalsRowBorderDxfId="64">
  <autoFilter ref="A7:D8"/>
  <tableColumns count="4">
    <tableColumn id="1" name="Date of Determination_x000a_(Date of CRC Demand Letter)" dataDxfId="63"/>
    <tableColumn id="2" name="Principal Amount" dataDxfId="62"/>
    <tableColumn id="3" name="Interest Rate at Time of Demand" dataDxfId="61"/>
    <tableColumn id="4" name="Monthly Interest Accrual" dataDxfId="60">
      <calculatedColumnFormula>(B8*C8/12)</calculatedColumnFormula>
    </tableColumn>
  </tableColumns>
  <tableStyleInfo name="Table Style 1" showFirstColumn="0" showLastColumn="0" showRowStripes="0" showColumnStripes="0"/>
</table>
</file>

<file path=xl/tables/table10.xml><?xml version="1.0" encoding="utf-8"?>
<table xmlns="http://schemas.openxmlformats.org/spreadsheetml/2006/main" id="8" name="Table8" displayName="Table8" ref="A6:D7" totalsRowShown="0" headerRowDxfId="7" headerRowBorderDxfId="6" tableBorderDxfId="5" totalsRowBorderDxfId="4">
  <autoFilter ref="A6:D7"/>
  <tableColumns count="4">
    <tableColumn id="1" name="Date of Determination_x000a_(Date of MSPRC Demand Letter)" dataDxfId="3"/>
    <tableColumn id="2" name="Principal Amount" dataDxfId="2"/>
    <tableColumn id="3" name="Interest Rate at Time of Demand" dataDxfId="1"/>
    <tableColumn id="4" name="Monthly Interest Accrual" dataDxfId="0">
      <calculatedColumnFormula>ROUND((B7*C7/12),2)</calculatedColumnFormula>
    </tableColumn>
  </tableColumns>
  <tableStyleInfo name="Table Style 1" showFirstColumn="0" showLastColumn="0" showRowStripes="0" showColumnStripes="0"/>
</table>
</file>

<file path=xl/tables/table2.xml><?xml version="1.0" encoding="utf-8"?>
<table xmlns="http://schemas.openxmlformats.org/spreadsheetml/2006/main" id="2" name="Table2" displayName="Table2" ref="A13:C14" totalsRowShown="0" headerRowDxfId="59" headerRowBorderDxfId="58" tableBorderDxfId="57" totalsRowBorderDxfId="56">
  <autoFilter ref="A13:C14"/>
  <tableColumns count="3">
    <tableColumn id="1" name="Date Refund Paid to Medicare (or Interest Accrued-thru Date)" dataDxfId="55"/>
    <tableColumn id="2" name="Interest Due as of Date Paid to Medicare" dataDxfId="54">
      <calculatedColumnFormula>ROUNDUP(D8*L3,2)</calculatedColumnFormula>
    </tableColumn>
    <tableColumn id="3" name="Total Principal + Interest Due as of Date Paid to Medicare" dataDxfId="53">
      <calculatedColumnFormula>B8+B14</calculatedColumnFormula>
    </tableColumn>
  </tableColumns>
  <tableStyleInfo name="Table Style 1" showFirstColumn="0" showLastColumn="0" showRowStripes="0" showColumnStripes="0"/>
</table>
</file>

<file path=xl/tables/table3.xml><?xml version="1.0" encoding="utf-8"?>
<table xmlns="http://schemas.openxmlformats.org/spreadsheetml/2006/main" id="5" name="Table5" displayName="Table5" ref="A19:C63" totalsRowShown="0" headerRowDxfId="52" headerRowBorderDxfId="51" tableBorderDxfId="50">
  <autoFilter ref="A19:C63"/>
  <tableColumns count="3">
    <tableColumn id="1" name="Interest Accrual Date" dataDxfId="49">
      <calculatedColumnFormula>A19+30</calculatedColumnFormula>
    </tableColumn>
    <tableColumn id="2" name="Accrued Interest" dataDxfId="48">
      <calculatedColumnFormula>ROUNDUP($D$8*M20,2)</calculatedColumnFormula>
    </tableColumn>
    <tableColumn id="3" name="Interest + Principal" dataDxfId="47">
      <calculatedColumnFormula>B20+$B$8</calculatedColumnFormula>
    </tableColumn>
  </tableColumns>
  <tableStyleInfo name="Table Style 1" showFirstColumn="0" showLastColumn="0" showRowStripes="0" showColumnStripes="0"/>
</table>
</file>

<file path=xl/tables/table4.xml><?xml version="1.0" encoding="utf-8"?>
<table xmlns="http://schemas.openxmlformats.org/spreadsheetml/2006/main" id="3" name="Table3" displayName="Table3" ref="A5:B17" totalsRowShown="0" headerRowBorderDxfId="46" tableBorderDxfId="45" totalsRowBorderDxfId="44">
  <autoFilter ref="A5:B17"/>
  <tableColumns count="2">
    <tableColumn id="1" name="1st day " dataDxfId="43">
      <calculatedColumnFormula>A5+30</calculatedColumnFormula>
    </tableColumn>
    <tableColumn id="2" name="last day" dataDxfId="42">
      <calculatedColumnFormula>A6+29</calculatedColumnFormula>
    </tableColumn>
  </tableColumns>
  <tableStyleInfo name="Table Style 1" showFirstColumn="0" showLastColumn="0" showRowStripes="0" showColumnStripes="0"/>
</table>
</file>

<file path=xl/tables/table5.xml><?xml version="1.0" encoding="utf-8"?>
<table xmlns="http://schemas.openxmlformats.org/spreadsheetml/2006/main" id="4" name="Table4" displayName="Table4" ref="D5:E17" totalsRowShown="0" headerRowBorderDxfId="41" tableBorderDxfId="40" totalsRowBorderDxfId="39">
  <autoFilter ref="D5:E17"/>
  <tableColumns count="2">
    <tableColumn id="1" name="1st day " dataDxfId="38">
      <calculatedColumnFormula>D5+30</calculatedColumnFormula>
    </tableColumn>
    <tableColumn id="2" name="last day" dataDxfId="37">
      <calculatedColumnFormula>D6+29</calculatedColumnFormula>
    </tableColumn>
  </tableColumns>
  <tableStyleInfo name="Table Style 1" showFirstColumn="0" showLastColumn="0" showRowStripes="0" showColumnStripes="0"/>
</table>
</file>

<file path=xl/tables/table6.xml><?xml version="1.0" encoding="utf-8"?>
<table xmlns="http://schemas.openxmlformats.org/spreadsheetml/2006/main" id="9" name="Table9" displayName="Table9" ref="G5:H17" totalsRowShown="0" headerRowBorderDxfId="36" tableBorderDxfId="35" totalsRowBorderDxfId="34">
  <autoFilter ref="G5:H17"/>
  <tableColumns count="2">
    <tableColumn id="1" name="1st day " dataDxfId="33">
      <calculatedColumnFormula>G5+30</calculatedColumnFormula>
    </tableColumn>
    <tableColumn id="2" name="last day" dataDxfId="32">
      <calculatedColumnFormula>G6+29</calculatedColumnFormula>
    </tableColumn>
  </tableColumns>
  <tableStyleInfo name="Table Style 1" showFirstColumn="0" showLastColumn="0" showRowStripes="0" showColumnStripes="0"/>
</table>
</file>

<file path=xl/tables/table7.xml><?xml version="1.0" encoding="utf-8"?>
<table xmlns="http://schemas.openxmlformats.org/spreadsheetml/2006/main" id="10" name="Table10" displayName="Table10" ref="J5:K17" totalsRowShown="0" headerRowBorderDxfId="31" tableBorderDxfId="30" totalsRowBorderDxfId="29">
  <autoFilter ref="J5:K17"/>
  <tableColumns count="2">
    <tableColumn id="1" name="1st day " dataDxfId="28">
      <calculatedColumnFormula>J5+30</calculatedColumnFormula>
    </tableColumn>
    <tableColumn id="2" name="last day" dataDxfId="27">
      <calculatedColumnFormula>J6+29</calculatedColumnFormula>
    </tableColumn>
  </tableColumns>
  <tableStyleInfo name="Table Style 1" showFirstColumn="0" showLastColumn="0" showRowStripes="0" showColumnStripes="0"/>
</table>
</file>

<file path=xl/tables/table8.xml><?xml version="1.0" encoding="utf-8"?>
<table xmlns="http://schemas.openxmlformats.org/spreadsheetml/2006/main" id="6" name="Table6" displayName="Table6" ref="A18:C64" totalsRowShown="0" headerRowDxfId="20" headerRowBorderDxfId="19" tableBorderDxfId="18">
  <autoFilter ref="A18:C64"/>
  <tableColumns count="3">
    <tableColumn id="1" name="Interest Accrual Date" dataDxfId="17">
      <calculatedColumnFormula>A18+30</calculatedColumnFormula>
    </tableColumn>
    <tableColumn id="2" name="Accrued Interest" dataDxfId="16">
      <calculatedColumnFormula>$D$7*M19</calculatedColumnFormula>
    </tableColumn>
    <tableColumn id="3" name="Interest + Principal" dataDxfId="15">
      <calculatedColumnFormula>B19+$B$7</calculatedColumnFormula>
    </tableColumn>
  </tableColumns>
  <tableStyleInfo name="Table Style 1" showFirstColumn="0" showLastColumn="0" showRowStripes="0" showColumnStripes="0"/>
</table>
</file>

<file path=xl/tables/table9.xml><?xml version="1.0" encoding="utf-8"?>
<table xmlns="http://schemas.openxmlformats.org/spreadsheetml/2006/main" id="7" name="Table7" displayName="Table7" ref="A12:C13" totalsRowShown="0" headerRowDxfId="14" headerRowBorderDxfId="13" tableBorderDxfId="12" totalsRowBorderDxfId="11">
  <autoFilter ref="A12:C13"/>
  <tableColumns count="3">
    <tableColumn id="1" name="Date Refund Paid to Medicare (or Interest Accrued-thru Date)" dataDxfId="10"/>
    <tableColumn id="2" name="Interest Due as of Date Paid to Medicare" dataDxfId="9">
      <calculatedColumnFormula>D7*L2</calculatedColumnFormula>
    </tableColumn>
    <tableColumn id="3" name="Total Principal + Interest Due as of Date Paid to Medicare" dataDxfId="8">
      <calculatedColumnFormula>B7+B13</calculatedColumnFormula>
    </tableColumn>
  </tableColumns>
  <tableStyleInfo name="Table Style 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5" Type="http://schemas.openxmlformats.org/officeDocument/2006/relationships/table" Target="../tables/table10.xml"/><Relationship Id="rId4" Type="http://schemas.openxmlformats.org/officeDocument/2006/relationships/table" Target="../tables/table9.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63"/>
  <sheetViews>
    <sheetView tabSelected="1" zoomScaleNormal="100" workbookViewId="0">
      <selection activeCell="C8" sqref="C8"/>
    </sheetView>
  </sheetViews>
  <sheetFormatPr defaultColWidth="9.140625" defaultRowHeight="15" x14ac:dyDescent="0.2"/>
  <cols>
    <col min="1" max="1" width="24" style="23" customWidth="1"/>
    <col min="2" max="2" width="21.7109375" style="34" customWidth="1"/>
    <col min="3" max="3" width="34.28515625" style="21" customWidth="1"/>
    <col min="4" max="4" width="20.28515625" style="21" customWidth="1"/>
    <col min="5" max="16" width="9.140625" style="21"/>
    <col min="17" max="17" width="10.140625" style="21" bestFit="1" customWidth="1"/>
    <col min="18" max="16384" width="9.140625" style="21"/>
  </cols>
  <sheetData>
    <row r="1" spans="1:17" ht="61.5" customHeight="1" x14ac:dyDescent="0.2">
      <c r="A1" s="94"/>
      <c r="B1" s="95"/>
      <c r="C1" s="95"/>
      <c r="D1" s="96"/>
    </row>
    <row r="2" spans="1:17" ht="26.25" x14ac:dyDescent="0.4">
      <c r="A2" s="97" t="s">
        <v>131</v>
      </c>
      <c r="B2" s="98"/>
      <c r="C2" s="98"/>
      <c r="D2" s="99"/>
      <c r="L2" s="13">
        <f>A14-A8</f>
        <v>0</v>
      </c>
      <c r="M2" s="13"/>
    </row>
    <row r="3" spans="1:17" ht="136.5" customHeight="1" thickBot="1" x14ac:dyDescent="0.25">
      <c r="A3" s="100" t="s">
        <v>132</v>
      </c>
      <c r="B3" s="101"/>
      <c r="C3" s="101"/>
      <c r="D3" s="102"/>
      <c r="L3" s="14">
        <f>IF(ROUNDDOWN((L2/30),0)&gt;=2,ROUNDDOWN((L2/30),0),0)</f>
        <v>0</v>
      </c>
      <c r="M3" s="13"/>
    </row>
    <row r="4" spans="1:17" ht="126.75" customHeight="1" x14ac:dyDescent="0.2">
      <c r="A4" s="103" t="s">
        <v>136</v>
      </c>
      <c r="B4" s="104"/>
      <c r="C4" s="104"/>
      <c r="D4" s="105"/>
      <c r="E4" s="22"/>
      <c r="L4" s="16"/>
      <c r="M4" s="13"/>
    </row>
    <row r="5" spans="1:17" ht="23.25" customHeight="1" x14ac:dyDescent="0.2">
      <c r="A5" s="108"/>
      <c r="B5" s="108"/>
      <c r="C5" s="108"/>
      <c r="D5" s="108"/>
      <c r="E5" s="22"/>
      <c r="L5" s="16"/>
      <c r="M5" s="13"/>
    </row>
    <row r="6" spans="1:17" ht="25.5" customHeight="1" thickBot="1" x14ac:dyDescent="0.25">
      <c r="A6" s="106" t="s">
        <v>134</v>
      </c>
      <c r="B6" s="107"/>
      <c r="C6" s="107"/>
      <c r="D6" s="107"/>
      <c r="E6" s="22"/>
      <c r="L6" s="16"/>
      <c r="M6" s="13"/>
    </row>
    <row r="7" spans="1:17" ht="81" customHeight="1" x14ac:dyDescent="0.2">
      <c r="A7" s="67" t="s">
        <v>130</v>
      </c>
      <c r="B7" s="68" t="s">
        <v>78</v>
      </c>
      <c r="C7" s="68" t="s">
        <v>79</v>
      </c>
      <c r="D7" s="69" t="s">
        <v>80</v>
      </c>
      <c r="E7" s="22"/>
      <c r="L7" s="13"/>
      <c r="M7" s="13"/>
    </row>
    <row r="8" spans="1:17" s="24" customFormat="1" x14ac:dyDescent="0.2">
      <c r="A8" s="51"/>
      <c r="B8" s="52"/>
      <c r="C8" s="53"/>
      <c r="D8" s="54">
        <f>(B8*C8/12)</f>
        <v>0</v>
      </c>
      <c r="E8" s="23"/>
      <c r="L8" s="15"/>
      <c r="M8" s="15"/>
      <c r="Q8" s="25">
        <v>0</v>
      </c>
    </row>
    <row r="9" spans="1:17" s="24" customFormat="1" x14ac:dyDescent="0.2">
      <c r="A9" s="26"/>
      <c r="B9" s="27"/>
      <c r="C9" s="28"/>
      <c r="D9" s="27"/>
      <c r="L9" s="15"/>
      <c r="M9" s="15"/>
      <c r="Q9" s="25"/>
    </row>
    <row r="10" spans="1:17" s="24" customFormat="1" x14ac:dyDescent="0.2">
      <c r="A10" s="44"/>
      <c r="B10" s="45"/>
      <c r="C10" s="46"/>
      <c r="D10" s="45"/>
      <c r="L10" s="15"/>
      <c r="M10" s="15"/>
      <c r="Q10" s="25"/>
    </row>
    <row r="11" spans="1:17" s="24" customFormat="1" x14ac:dyDescent="0.2">
      <c r="A11" s="110"/>
      <c r="B11" s="110"/>
      <c r="C11" s="110"/>
      <c r="D11" s="48"/>
      <c r="L11" s="15"/>
      <c r="M11" s="15"/>
      <c r="Q11" s="25"/>
    </row>
    <row r="12" spans="1:17" ht="20.25" x14ac:dyDescent="0.3">
      <c r="A12" s="109" t="s">
        <v>135</v>
      </c>
      <c r="B12" s="109"/>
      <c r="C12" s="109"/>
      <c r="D12" s="22"/>
      <c r="L12" s="13"/>
      <c r="M12" s="13"/>
      <c r="Q12" s="29"/>
    </row>
    <row r="13" spans="1:17" ht="47.25" customHeight="1" x14ac:dyDescent="0.2">
      <c r="A13" s="70" t="s">
        <v>86</v>
      </c>
      <c r="B13" s="71" t="s">
        <v>81</v>
      </c>
      <c r="C13" s="72" t="s">
        <v>82</v>
      </c>
      <c r="D13" s="22"/>
      <c r="E13" s="22"/>
      <c r="L13" s="13"/>
      <c r="M13" s="13"/>
    </row>
    <row r="14" spans="1:17" x14ac:dyDescent="0.2">
      <c r="A14" s="51"/>
      <c r="B14" s="55">
        <f>ROUNDUP(D8*L3,2)</f>
        <v>0</v>
      </c>
      <c r="C14" s="54">
        <f>B8+B14</f>
        <v>0</v>
      </c>
      <c r="D14" s="22"/>
      <c r="E14" s="22"/>
      <c r="L14" s="13"/>
      <c r="M14" s="13"/>
    </row>
    <row r="15" spans="1:17" x14ac:dyDescent="0.2">
      <c r="A15" s="30"/>
      <c r="B15" s="20"/>
      <c r="C15" s="31"/>
      <c r="D15" s="31"/>
      <c r="L15" s="13"/>
      <c r="M15" s="13"/>
    </row>
    <row r="16" spans="1:17" s="32" customFormat="1" x14ac:dyDescent="0.2">
      <c r="A16" s="91"/>
      <c r="B16" s="92"/>
      <c r="C16" s="93"/>
      <c r="D16" s="33"/>
      <c r="E16" s="33"/>
      <c r="L16" s="19"/>
      <c r="M16" s="19"/>
    </row>
    <row r="17" spans="1:13" ht="20.25" x14ac:dyDescent="0.3">
      <c r="A17" s="89" t="s">
        <v>134</v>
      </c>
      <c r="B17" s="90"/>
      <c r="C17" s="90"/>
      <c r="L17" s="13"/>
      <c r="M17" s="13"/>
    </row>
    <row r="18" spans="1:13" x14ac:dyDescent="0.2">
      <c r="A18" s="87" t="s">
        <v>126</v>
      </c>
      <c r="B18" s="88"/>
      <c r="C18" s="88"/>
      <c r="L18" s="13"/>
      <c r="M18" s="13"/>
    </row>
    <row r="19" spans="1:13" ht="15.75" x14ac:dyDescent="0.25">
      <c r="A19" s="76" t="s">
        <v>125</v>
      </c>
      <c r="B19" s="77" t="s">
        <v>4</v>
      </c>
      <c r="C19" s="78" t="s">
        <v>83</v>
      </c>
      <c r="D19" s="22"/>
      <c r="E19" s="22"/>
      <c r="L19" s="13"/>
      <c r="M19" s="13"/>
    </row>
    <row r="20" spans="1:13" x14ac:dyDescent="0.2">
      <c r="A20" s="56">
        <f>A8+60</f>
        <v>60</v>
      </c>
      <c r="B20" s="18">
        <f>ROUNDUP($D$8*M20,2)</f>
        <v>0</v>
      </c>
      <c r="C20" s="18">
        <f>B20+$B$8</f>
        <v>0</v>
      </c>
      <c r="D20" s="22"/>
      <c r="E20" s="22"/>
      <c r="L20" s="13">
        <f>A20-$A$8</f>
        <v>60</v>
      </c>
      <c r="M20" s="16">
        <f>IF(ROUNDDOWN((L20/30),0)&gt;=2,ROUNDDOWN((L20/30),0),0)</f>
        <v>2</v>
      </c>
    </row>
    <row r="21" spans="1:13" x14ac:dyDescent="0.2">
      <c r="A21" s="57">
        <f>A20+30</f>
        <v>90</v>
      </c>
      <c r="B21" s="17">
        <f t="shared" ref="B21:B23" si="0">ROUNDUP($D$8*M21,2)</f>
        <v>0</v>
      </c>
      <c r="C21" s="17">
        <f t="shared" ref="C21:C63" si="1">B21+$B$8</f>
        <v>0</v>
      </c>
      <c r="D21" s="22"/>
      <c r="E21" s="22"/>
      <c r="L21" s="13">
        <f t="shared" ref="L21:L42" si="2">A21-$A$8</f>
        <v>90</v>
      </c>
      <c r="M21" s="16">
        <f t="shared" ref="M21:M42" si="3">IF(ROUNDDOWN((L21/30),0)&gt;=2,ROUNDDOWN((L21/30),0),0)</f>
        <v>3</v>
      </c>
    </row>
    <row r="22" spans="1:13" x14ac:dyDescent="0.2">
      <c r="A22" s="57">
        <f>A21+30</f>
        <v>120</v>
      </c>
      <c r="B22" s="17">
        <f t="shared" si="0"/>
        <v>0</v>
      </c>
      <c r="C22" s="17">
        <f t="shared" si="1"/>
        <v>0</v>
      </c>
      <c r="D22" s="22"/>
      <c r="E22" s="22"/>
      <c r="L22" s="13">
        <f t="shared" si="2"/>
        <v>120</v>
      </c>
      <c r="M22" s="16">
        <f t="shared" si="3"/>
        <v>4</v>
      </c>
    </row>
    <row r="23" spans="1:13" x14ac:dyDescent="0.2">
      <c r="A23" s="57">
        <f t="shared" ref="A23:A63" si="4">A22+30</f>
        <v>150</v>
      </c>
      <c r="B23" s="17">
        <f t="shared" si="0"/>
        <v>0</v>
      </c>
      <c r="C23" s="17">
        <f t="shared" si="1"/>
        <v>0</v>
      </c>
      <c r="D23" s="22"/>
      <c r="E23" s="22"/>
      <c r="L23" s="13">
        <f t="shared" si="2"/>
        <v>150</v>
      </c>
      <c r="M23" s="16">
        <f t="shared" si="3"/>
        <v>5</v>
      </c>
    </row>
    <row r="24" spans="1:13" x14ac:dyDescent="0.2">
      <c r="A24" s="57">
        <f t="shared" si="4"/>
        <v>180</v>
      </c>
      <c r="B24" s="17">
        <f>ROUNDUP($D$8*M24,2)</f>
        <v>0</v>
      </c>
      <c r="C24" s="17">
        <f t="shared" si="1"/>
        <v>0</v>
      </c>
      <c r="D24" s="22"/>
      <c r="E24" s="22"/>
      <c r="L24" s="13">
        <f t="shared" si="2"/>
        <v>180</v>
      </c>
      <c r="M24" s="16">
        <f t="shared" si="3"/>
        <v>6</v>
      </c>
    </row>
    <row r="25" spans="1:13" x14ac:dyDescent="0.2">
      <c r="A25" s="57">
        <f t="shared" si="4"/>
        <v>210</v>
      </c>
      <c r="B25" s="17">
        <f t="shared" ref="B25:B63" si="5">ROUNDUP($D$8*M25,2)</f>
        <v>0</v>
      </c>
      <c r="C25" s="17">
        <f t="shared" si="1"/>
        <v>0</v>
      </c>
      <c r="D25" s="22"/>
      <c r="E25" s="22"/>
      <c r="L25" s="13">
        <f t="shared" si="2"/>
        <v>210</v>
      </c>
      <c r="M25" s="16">
        <f t="shared" si="3"/>
        <v>7</v>
      </c>
    </row>
    <row r="26" spans="1:13" x14ac:dyDescent="0.2">
      <c r="A26" s="57">
        <f t="shared" si="4"/>
        <v>240</v>
      </c>
      <c r="B26" s="17">
        <f t="shared" si="5"/>
        <v>0</v>
      </c>
      <c r="C26" s="17">
        <f t="shared" si="1"/>
        <v>0</v>
      </c>
      <c r="D26" s="22"/>
      <c r="E26" s="22"/>
      <c r="L26" s="13">
        <f t="shared" si="2"/>
        <v>240</v>
      </c>
      <c r="M26" s="16">
        <f t="shared" si="3"/>
        <v>8</v>
      </c>
    </row>
    <row r="27" spans="1:13" x14ac:dyDescent="0.2">
      <c r="A27" s="57">
        <f t="shared" si="4"/>
        <v>270</v>
      </c>
      <c r="B27" s="17">
        <f t="shared" si="5"/>
        <v>0</v>
      </c>
      <c r="C27" s="17">
        <f t="shared" si="1"/>
        <v>0</v>
      </c>
      <c r="D27" s="22"/>
      <c r="E27" s="22"/>
      <c r="L27" s="13">
        <f t="shared" si="2"/>
        <v>270</v>
      </c>
      <c r="M27" s="16">
        <f t="shared" si="3"/>
        <v>9</v>
      </c>
    </row>
    <row r="28" spans="1:13" x14ac:dyDescent="0.2">
      <c r="A28" s="57">
        <f t="shared" si="4"/>
        <v>300</v>
      </c>
      <c r="B28" s="17">
        <f t="shared" si="5"/>
        <v>0</v>
      </c>
      <c r="C28" s="17">
        <f t="shared" si="1"/>
        <v>0</v>
      </c>
      <c r="D28" s="22"/>
      <c r="E28" s="22"/>
      <c r="L28" s="13">
        <f t="shared" si="2"/>
        <v>300</v>
      </c>
      <c r="M28" s="16">
        <f t="shared" si="3"/>
        <v>10</v>
      </c>
    </row>
    <row r="29" spans="1:13" x14ac:dyDescent="0.2">
      <c r="A29" s="57">
        <f t="shared" si="4"/>
        <v>330</v>
      </c>
      <c r="B29" s="17">
        <f t="shared" si="5"/>
        <v>0</v>
      </c>
      <c r="C29" s="17">
        <f t="shared" si="1"/>
        <v>0</v>
      </c>
      <c r="D29" s="22"/>
      <c r="E29" s="22"/>
      <c r="L29" s="13">
        <f t="shared" si="2"/>
        <v>330</v>
      </c>
      <c r="M29" s="16">
        <f t="shared" si="3"/>
        <v>11</v>
      </c>
    </row>
    <row r="30" spans="1:13" x14ac:dyDescent="0.2">
      <c r="A30" s="57">
        <f t="shared" si="4"/>
        <v>360</v>
      </c>
      <c r="B30" s="17">
        <f t="shared" si="5"/>
        <v>0</v>
      </c>
      <c r="C30" s="17">
        <f t="shared" si="1"/>
        <v>0</v>
      </c>
      <c r="D30" s="22"/>
      <c r="E30" s="22"/>
      <c r="L30" s="13">
        <f t="shared" si="2"/>
        <v>360</v>
      </c>
      <c r="M30" s="16">
        <f t="shared" si="3"/>
        <v>12</v>
      </c>
    </row>
    <row r="31" spans="1:13" x14ac:dyDescent="0.2">
      <c r="A31" s="57">
        <f t="shared" si="4"/>
        <v>390</v>
      </c>
      <c r="B31" s="17">
        <f t="shared" si="5"/>
        <v>0</v>
      </c>
      <c r="C31" s="17">
        <f t="shared" si="1"/>
        <v>0</v>
      </c>
      <c r="D31" s="22"/>
      <c r="E31" s="22"/>
      <c r="L31" s="13">
        <f t="shared" si="2"/>
        <v>390</v>
      </c>
      <c r="M31" s="16">
        <f t="shared" si="3"/>
        <v>13</v>
      </c>
    </row>
    <row r="32" spans="1:13" x14ac:dyDescent="0.2">
      <c r="A32" s="57">
        <f t="shared" si="4"/>
        <v>420</v>
      </c>
      <c r="B32" s="17">
        <f t="shared" si="5"/>
        <v>0</v>
      </c>
      <c r="C32" s="17">
        <f t="shared" si="1"/>
        <v>0</v>
      </c>
      <c r="D32" s="22"/>
      <c r="E32" s="22"/>
      <c r="L32" s="13">
        <f t="shared" si="2"/>
        <v>420</v>
      </c>
      <c r="M32" s="16">
        <f t="shared" si="3"/>
        <v>14</v>
      </c>
    </row>
    <row r="33" spans="1:13" x14ac:dyDescent="0.2">
      <c r="A33" s="57">
        <f t="shared" si="4"/>
        <v>450</v>
      </c>
      <c r="B33" s="17">
        <f t="shared" si="5"/>
        <v>0</v>
      </c>
      <c r="C33" s="17">
        <f t="shared" si="1"/>
        <v>0</v>
      </c>
      <c r="D33" s="22"/>
      <c r="E33" s="22"/>
      <c r="L33" s="13">
        <f t="shared" si="2"/>
        <v>450</v>
      </c>
      <c r="M33" s="16">
        <f t="shared" si="3"/>
        <v>15</v>
      </c>
    </row>
    <row r="34" spans="1:13" x14ac:dyDescent="0.2">
      <c r="A34" s="57">
        <f t="shared" si="4"/>
        <v>480</v>
      </c>
      <c r="B34" s="17">
        <f t="shared" si="5"/>
        <v>0</v>
      </c>
      <c r="C34" s="17">
        <f t="shared" si="1"/>
        <v>0</v>
      </c>
      <c r="D34" s="22"/>
      <c r="E34" s="22"/>
      <c r="L34" s="13">
        <f t="shared" si="2"/>
        <v>480</v>
      </c>
      <c r="M34" s="16">
        <f t="shared" si="3"/>
        <v>16</v>
      </c>
    </row>
    <row r="35" spans="1:13" x14ac:dyDescent="0.2">
      <c r="A35" s="57">
        <f t="shared" si="4"/>
        <v>510</v>
      </c>
      <c r="B35" s="17">
        <f t="shared" si="5"/>
        <v>0</v>
      </c>
      <c r="C35" s="17">
        <f t="shared" si="1"/>
        <v>0</v>
      </c>
      <c r="D35" s="22"/>
      <c r="E35" s="22"/>
      <c r="L35" s="13">
        <f t="shared" si="2"/>
        <v>510</v>
      </c>
      <c r="M35" s="16">
        <f t="shared" si="3"/>
        <v>17</v>
      </c>
    </row>
    <row r="36" spans="1:13" x14ac:dyDescent="0.2">
      <c r="A36" s="57">
        <f t="shared" si="4"/>
        <v>540</v>
      </c>
      <c r="B36" s="17">
        <f t="shared" si="5"/>
        <v>0</v>
      </c>
      <c r="C36" s="17">
        <f t="shared" si="1"/>
        <v>0</v>
      </c>
      <c r="D36" s="22"/>
      <c r="E36" s="22"/>
      <c r="L36" s="13">
        <f t="shared" si="2"/>
        <v>540</v>
      </c>
      <c r="M36" s="16">
        <f t="shared" si="3"/>
        <v>18</v>
      </c>
    </row>
    <row r="37" spans="1:13" x14ac:dyDescent="0.2">
      <c r="A37" s="57">
        <f t="shared" si="4"/>
        <v>570</v>
      </c>
      <c r="B37" s="17">
        <f t="shared" si="5"/>
        <v>0</v>
      </c>
      <c r="C37" s="17">
        <f t="shared" si="1"/>
        <v>0</v>
      </c>
      <c r="D37" s="22"/>
      <c r="E37" s="22"/>
      <c r="L37" s="13">
        <f t="shared" si="2"/>
        <v>570</v>
      </c>
      <c r="M37" s="16">
        <f t="shared" si="3"/>
        <v>19</v>
      </c>
    </row>
    <row r="38" spans="1:13" x14ac:dyDescent="0.2">
      <c r="A38" s="57">
        <f t="shared" si="4"/>
        <v>600</v>
      </c>
      <c r="B38" s="17">
        <f t="shared" si="5"/>
        <v>0</v>
      </c>
      <c r="C38" s="17">
        <f t="shared" si="1"/>
        <v>0</v>
      </c>
      <c r="D38" s="22"/>
      <c r="E38" s="22"/>
      <c r="L38" s="13">
        <f t="shared" si="2"/>
        <v>600</v>
      </c>
      <c r="M38" s="16">
        <f t="shared" si="3"/>
        <v>20</v>
      </c>
    </row>
    <row r="39" spans="1:13" x14ac:dyDescent="0.2">
      <c r="A39" s="57">
        <f t="shared" si="4"/>
        <v>630</v>
      </c>
      <c r="B39" s="17">
        <f t="shared" si="5"/>
        <v>0</v>
      </c>
      <c r="C39" s="17">
        <f t="shared" si="1"/>
        <v>0</v>
      </c>
      <c r="D39" s="22"/>
      <c r="E39" s="22"/>
      <c r="L39" s="13">
        <f t="shared" si="2"/>
        <v>630</v>
      </c>
      <c r="M39" s="16">
        <f t="shared" si="3"/>
        <v>21</v>
      </c>
    </row>
    <row r="40" spans="1:13" x14ac:dyDescent="0.2">
      <c r="A40" s="57">
        <f t="shared" si="4"/>
        <v>660</v>
      </c>
      <c r="B40" s="17">
        <f t="shared" si="5"/>
        <v>0</v>
      </c>
      <c r="C40" s="17">
        <f t="shared" si="1"/>
        <v>0</v>
      </c>
      <c r="D40" s="22"/>
      <c r="E40" s="22"/>
      <c r="L40" s="13">
        <f t="shared" si="2"/>
        <v>660</v>
      </c>
      <c r="M40" s="16">
        <f t="shared" si="3"/>
        <v>22</v>
      </c>
    </row>
    <row r="41" spans="1:13" x14ac:dyDescent="0.2">
      <c r="A41" s="57">
        <f t="shared" si="4"/>
        <v>690</v>
      </c>
      <c r="B41" s="17">
        <f t="shared" si="5"/>
        <v>0</v>
      </c>
      <c r="C41" s="17">
        <f t="shared" si="1"/>
        <v>0</v>
      </c>
      <c r="D41" s="22"/>
      <c r="E41" s="22"/>
      <c r="L41" s="13">
        <f t="shared" si="2"/>
        <v>690</v>
      </c>
      <c r="M41" s="16">
        <f t="shared" si="3"/>
        <v>23</v>
      </c>
    </row>
    <row r="42" spans="1:13" x14ac:dyDescent="0.2">
      <c r="A42" s="57">
        <f t="shared" si="4"/>
        <v>720</v>
      </c>
      <c r="B42" s="17">
        <f t="shared" si="5"/>
        <v>0</v>
      </c>
      <c r="C42" s="17">
        <f t="shared" si="1"/>
        <v>0</v>
      </c>
      <c r="D42" s="22"/>
      <c r="E42" s="22"/>
      <c r="L42" s="13">
        <f t="shared" si="2"/>
        <v>720</v>
      </c>
      <c r="M42" s="16">
        <f t="shared" si="3"/>
        <v>24</v>
      </c>
    </row>
    <row r="43" spans="1:13" x14ac:dyDescent="0.2">
      <c r="A43" s="57">
        <f t="shared" si="4"/>
        <v>750</v>
      </c>
      <c r="B43" s="17">
        <f t="shared" si="5"/>
        <v>0</v>
      </c>
      <c r="C43" s="17">
        <f t="shared" si="1"/>
        <v>0</v>
      </c>
      <c r="D43" s="22"/>
      <c r="E43" s="22"/>
      <c r="L43" s="13">
        <f t="shared" ref="L43:L63" si="6">A43-$A$8</f>
        <v>750</v>
      </c>
      <c r="M43" s="16">
        <f t="shared" ref="M43:M63" si="7">IF(ROUNDDOWN((L43/30),0)&gt;=2,ROUNDDOWN((L43/30),0),0)</f>
        <v>25</v>
      </c>
    </row>
    <row r="44" spans="1:13" x14ac:dyDescent="0.2">
      <c r="A44" s="57">
        <f t="shared" si="4"/>
        <v>780</v>
      </c>
      <c r="B44" s="17">
        <f t="shared" si="5"/>
        <v>0</v>
      </c>
      <c r="C44" s="17">
        <f t="shared" si="1"/>
        <v>0</v>
      </c>
      <c r="D44" s="22"/>
      <c r="E44" s="22"/>
      <c r="L44" s="13">
        <f t="shared" si="6"/>
        <v>780</v>
      </c>
      <c r="M44" s="16">
        <f t="shared" si="7"/>
        <v>26</v>
      </c>
    </row>
    <row r="45" spans="1:13" x14ac:dyDescent="0.2">
      <c r="A45" s="57">
        <f t="shared" si="4"/>
        <v>810</v>
      </c>
      <c r="B45" s="17">
        <f t="shared" si="5"/>
        <v>0</v>
      </c>
      <c r="C45" s="17">
        <f t="shared" si="1"/>
        <v>0</v>
      </c>
      <c r="D45" s="22"/>
      <c r="E45" s="22"/>
      <c r="L45" s="13">
        <f t="shared" si="6"/>
        <v>810</v>
      </c>
      <c r="M45" s="16">
        <f t="shared" si="7"/>
        <v>27</v>
      </c>
    </row>
    <row r="46" spans="1:13" x14ac:dyDescent="0.2">
      <c r="A46" s="57">
        <f t="shared" si="4"/>
        <v>840</v>
      </c>
      <c r="B46" s="17">
        <f t="shared" si="5"/>
        <v>0</v>
      </c>
      <c r="C46" s="17">
        <f t="shared" si="1"/>
        <v>0</v>
      </c>
      <c r="D46" s="22"/>
      <c r="E46" s="22"/>
      <c r="L46" s="13">
        <f t="shared" si="6"/>
        <v>840</v>
      </c>
      <c r="M46" s="16">
        <f t="shared" si="7"/>
        <v>28</v>
      </c>
    </row>
    <row r="47" spans="1:13" x14ac:dyDescent="0.2">
      <c r="A47" s="57">
        <f t="shared" si="4"/>
        <v>870</v>
      </c>
      <c r="B47" s="17">
        <f t="shared" si="5"/>
        <v>0</v>
      </c>
      <c r="C47" s="17">
        <f t="shared" si="1"/>
        <v>0</v>
      </c>
      <c r="D47" s="22"/>
      <c r="E47" s="22"/>
      <c r="L47" s="13">
        <f t="shared" si="6"/>
        <v>870</v>
      </c>
      <c r="M47" s="16">
        <f t="shared" si="7"/>
        <v>29</v>
      </c>
    </row>
    <row r="48" spans="1:13" x14ac:dyDescent="0.2">
      <c r="A48" s="57">
        <f t="shared" si="4"/>
        <v>900</v>
      </c>
      <c r="B48" s="17">
        <f t="shared" si="5"/>
        <v>0</v>
      </c>
      <c r="C48" s="17">
        <f t="shared" si="1"/>
        <v>0</v>
      </c>
      <c r="D48" s="22"/>
      <c r="E48" s="22"/>
      <c r="L48" s="13">
        <f t="shared" si="6"/>
        <v>900</v>
      </c>
      <c r="M48" s="16">
        <f t="shared" si="7"/>
        <v>30</v>
      </c>
    </row>
    <row r="49" spans="1:13" x14ac:dyDescent="0.2">
      <c r="A49" s="57">
        <f t="shared" si="4"/>
        <v>930</v>
      </c>
      <c r="B49" s="17">
        <f t="shared" si="5"/>
        <v>0</v>
      </c>
      <c r="C49" s="17">
        <f t="shared" si="1"/>
        <v>0</v>
      </c>
      <c r="D49" s="22"/>
      <c r="E49" s="22"/>
      <c r="L49" s="13">
        <f t="shared" si="6"/>
        <v>930</v>
      </c>
      <c r="M49" s="16">
        <f t="shared" si="7"/>
        <v>31</v>
      </c>
    </row>
    <row r="50" spans="1:13" x14ac:dyDescent="0.2">
      <c r="A50" s="57">
        <f t="shared" si="4"/>
        <v>960</v>
      </c>
      <c r="B50" s="17">
        <f t="shared" si="5"/>
        <v>0</v>
      </c>
      <c r="C50" s="17">
        <f t="shared" si="1"/>
        <v>0</v>
      </c>
      <c r="D50" s="22"/>
      <c r="E50" s="22"/>
      <c r="L50" s="13">
        <f t="shared" si="6"/>
        <v>960</v>
      </c>
      <c r="M50" s="16">
        <f t="shared" si="7"/>
        <v>32</v>
      </c>
    </row>
    <row r="51" spans="1:13" x14ac:dyDescent="0.2">
      <c r="A51" s="57">
        <f t="shared" si="4"/>
        <v>990</v>
      </c>
      <c r="B51" s="17">
        <f t="shared" si="5"/>
        <v>0</v>
      </c>
      <c r="C51" s="17">
        <f t="shared" si="1"/>
        <v>0</v>
      </c>
      <c r="D51" s="22"/>
      <c r="E51" s="22"/>
      <c r="L51" s="13">
        <f t="shared" si="6"/>
        <v>990</v>
      </c>
      <c r="M51" s="16">
        <f t="shared" si="7"/>
        <v>33</v>
      </c>
    </row>
    <row r="52" spans="1:13" x14ac:dyDescent="0.2">
      <c r="A52" s="57">
        <f t="shared" si="4"/>
        <v>1020</v>
      </c>
      <c r="B52" s="17">
        <f t="shared" si="5"/>
        <v>0</v>
      </c>
      <c r="C52" s="17">
        <f t="shared" si="1"/>
        <v>0</v>
      </c>
      <c r="D52" s="22"/>
      <c r="E52" s="22"/>
      <c r="L52" s="13">
        <f t="shared" si="6"/>
        <v>1020</v>
      </c>
      <c r="M52" s="16">
        <f t="shared" si="7"/>
        <v>34</v>
      </c>
    </row>
    <row r="53" spans="1:13" x14ac:dyDescent="0.2">
      <c r="A53" s="57">
        <f t="shared" si="4"/>
        <v>1050</v>
      </c>
      <c r="B53" s="17">
        <f t="shared" si="5"/>
        <v>0</v>
      </c>
      <c r="C53" s="17">
        <f t="shared" si="1"/>
        <v>0</v>
      </c>
      <c r="D53" s="22"/>
      <c r="E53" s="22"/>
      <c r="L53" s="13">
        <f t="shared" si="6"/>
        <v>1050</v>
      </c>
      <c r="M53" s="16">
        <f t="shared" si="7"/>
        <v>35</v>
      </c>
    </row>
    <row r="54" spans="1:13" x14ac:dyDescent="0.2">
      <c r="A54" s="57">
        <f t="shared" si="4"/>
        <v>1080</v>
      </c>
      <c r="B54" s="17">
        <f t="shared" si="5"/>
        <v>0</v>
      </c>
      <c r="C54" s="17">
        <f t="shared" si="1"/>
        <v>0</v>
      </c>
      <c r="D54" s="22"/>
      <c r="E54" s="22"/>
      <c r="L54" s="13">
        <f t="shared" si="6"/>
        <v>1080</v>
      </c>
      <c r="M54" s="16">
        <f t="shared" si="7"/>
        <v>36</v>
      </c>
    </row>
    <row r="55" spans="1:13" x14ac:dyDescent="0.2">
      <c r="A55" s="57">
        <f t="shared" si="4"/>
        <v>1110</v>
      </c>
      <c r="B55" s="17">
        <f t="shared" si="5"/>
        <v>0</v>
      </c>
      <c r="C55" s="17">
        <f t="shared" si="1"/>
        <v>0</v>
      </c>
      <c r="D55" s="22"/>
      <c r="E55" s="22"/>
      <c r="L55" s="13">
        <f t="shared" si="6"/>
        <v>1110</v>
      </c>
      <c r="M55" s="16">
        <f t="shared" si="7"/>
        <v>37</v>
      </c>
    </row>
    <row r="56" spans="1:13" x14ac:dyDescent="0.2">
      <c r="A56" s="57">
        <f t="shared" si="4"/>
        <v>1140</v>
      </c>
      <c r="B56" s="17">
        <f t="shared" si="5"/>
        <v>0</v>
      </c>
      <c r="C56" s="17">
        <f t="shared" si="1"/>
        <v>0</v>
      </c>
      <c r="D56" s="22"/>
      <c r="E56" s="22"/>
      <c r="L56" s="13">
        <f t="shared" si="6"/>
        <v>1140</v>
      </c>
      <c r="M56" s="16">
        <f t="shared" si="7"/>
        <v>38</v>
      </c>
    </row>
    <row r="57" spans="1:13" x14ac:dyDescent="0.2">
      <c r="A57" s="57">
        <f t="shared" si="4"/>
        <v>1170</v>
      </c>
      <c r="B57" s="17">
        <f t="shared" si="5"/>
        <v>0</v>
      </c>
      <c r="C57" s="17">
        <f t="shared" si="1"/>
        <v>0</v>
      </c>
      <c r="D57" s="22"/>
      <c r="E57" s="22"/>
      <c r="L57" s="13">
        <f t="shared" si="6"/>
        <v>1170</v>
      </c>
      <c r="M57" s="16">
        <f t="shared" si="7"/>
        <v>39</v>
      </c>
    </row>
    <row r="58" spans="1:13" x14ac:dyDescent="0.2">
      <c r="A58" s="57">
        <f t="shared" si="4"/>
        <v>1200</v>
      </c>
      <c r="B58" s="17">
        <f t="shared" si="5"/>
        <v>0</v>
      </c>
      <c r="C58" s="17">
        <f t="shared" si="1"/>
        <v>0</v>
      </c>
      <c r="D58" s="22"/>
      <c r="E58" s="22"/>
      <c r="L58" s="13">
        <f t="shared" si="6"/>
        <v>1200</v>
      </c>
      <c r="M58" s="16">
        <f t="shared" si="7"/>
        <v>40</v>
      </c>
    </row>
    <row r="59" spans="1:13" x14ac:dyDescent="0.2">
      <c r="A59" s="57">
        <f t="shared" si="4"/>
        <v>1230</v>
      </c>
      <c r="B59" s="17">
        <f t="shared" si="5"/>
        <v>0</v>
      </c>
      <c r="C59" s="17">
        <f t="shared" si="1"/>
        <v>0</v>
      </c>
      <c r="D59" s="22"/>
      <c r="E59" s="22"/>
      <c r="L59" s="13">
        <f t="shared" si="6"/>
        <v>1230</v>
      </c>
      <c r="M59" s="16">
        <f t="shared" si="7"/>
        <v>41</v>
      </c>
    </row>
    <row r="60" spans="1:13" x14ac:dyDescent="0.2">
      <c r="A60" s="57">
        <f t="shared" si="4"/>
        <v>1260</v>
      </c>
      <c r="B60" s="17">
        <f t="shared" si="5"/>
        <v>0</v>
      </c>
      <c r="C60" s="17">
        <f t="shared" si="1"/>
        <v>0</v>
      </c>
      <c r="D60" s="22"/>
      <c r="E60" s="22"/>
      <c r="L60" s="13">
        <f t="shared" si="6"/>
        <v>1260</v>
      </c>
      <c r="M60" s="16">
        <f t="shared" si="7"/>
        <v>42</v>
      </c>
    </row>
    <row r="61" spans="1:13" x14ac:dyDescent="0.2">
      <c r="A61" s="57">
        <f t="shared" si="4"/>
        <v>1290</v>
      </c>
      <c r="B61" s="17">
        <f t="shared" si="5"/>
        <v>0</v>
      </c>
      <c r="C61" s="17">
        <f t="shared" si="1"/>
        <v>0</v>
      </c>
      <c r="D61" s="22"/>
      <c r="E61" s="22"/>
      <c r="L61" s="13">
        <f t="shared" si="6"/>
        <v>1290</v>
      </c>
      <c r="M61" s="16">
        <f t="shared" si="7"/>
        <v>43</v>
      </c>
    </row>
    <row r="62" spans="1:13" x14ac:dyDescent="0.2">
      <c r="A62" s="57">
        <f t="shared" si="4"/>
        <v>1320</v>
      </c>
      <c r="B62" s="17">
        <f t="shared" si="5"/>
        <v>0</v>
      </c>
      <c r="C62" s="17">
        <f t="shared" si="1"/>
        <v>0</v>
      </c>
      <c r="D62" s="22"/>
      <c r="E62" s="22"/>
      <c r="L62" s="13">
        <f t="shared" si="6"/>
        <v>1320</v>
      </c>
      <c r="M62" s="16">
        <f t="shared" si="7"/>
        <v>44</v>
      </c>
    </row>
    <row r="63" spans="1:13" x14ac:dyDescent="0.2">
      <c r="A63" s="58">
        <f t="shared" si="4"/>
        <v>1350</v>
      </c>
      <c r="B63" s="55">
        <f t="shared" si="5"/>
        <v>0</v>
      </c>
      <c r="C63" s="55">
        <f t="shared" si="1"/>
        <v>0</v>
      </c>
      <c r="D63" s="22"/>
      <c r="E63" s="22"/>
      <c r="L63" s="13">
        <f t="shared" si="6"/>
        <v>1350</v>
      </c>
      <c r="M63" s="16">
        <f t="shared" si="7"/>
        <v>45</v>
      </c>
    </row>
  </sheetData>
  <sheetProtection password="CE75" sheet="1" objects="1" scenarios="1" selectLockedCells="1"/>
  <customSheetViews>
    <customSheetView guid="{263DECB5-95A7-41F0-ACB4-B2B12AC6379B}" printArea="1">
      <selection activeCell="B6" sqref="B6"/>
      <pageMargins left="0.7" right="0.7" top="0.75" bottom="0.75" header="0.3" footer="0.3"/>
      <printOptions horizontalCentered="1" verticalCentered="1"/>
      <pageSetup orientation="portrait" r:id="rId1"/>
    </customSheetView>
  </customSheetViews>
  <mergeCells count="11">
    <mergeCell ref="A18:C18"/>
    <mergeCell ref="A17:C17"/>
    <mergeCell ref="A16:C16"/>
    <mergeCell ref="A1:D1"/>
    <mergeCell ref="A2:D2"/>
    <mergeCell ref="A3:D3"/>
    <mergeCell ref="A4:D4"/>
    <mergeCell ref="A6:D6"/>
    <mergeCell ref="A5:D5"/>
    <mergeCell ref="A12:C12"/>
    <mergeCell ref="A11:C11"/>
  </mergeCells>
  <conditionalFormatting sqref="A20">
    <cfRule type="expression" dxfId="79" priority="17">
      <formula>$A$20=$Q$8+60</formula>
    </cfRule>
  </conditionalFormatting>
  <conditionalFormatting sqref="A21">
    <cfRule type="expression" dxfId="78" priority="16">
      <formula>$A$21=$Q$8+90</formula>
    </cfRule>
  </conditionalFormatting>
  <conditionalFormatting sqref="A22:A63">
    <cfRule type="expression" dxfId="77" priority="15">
      <formula>$A$21=$Q$8+90</formula>
    </cfRule>
  </conditionalFormatting>
  <conditionalFormatting sqref="B20">
    <cfRule type="expression" dxfId="76" priority="14">
      <formula>$B$20=0</formula>
    </cfRule>
  </conditionalFormatting>
  <conditionalFormatting sqref="B21 C36:C63">
    <cfRule type="expression" dxfId="75" priority="12">
      <formula>$B$21=0</formula>
    </cfRule>
  </conditionalFormatting>
  <conditionalFormatting sqref="B22:B63">
    <cfRule type="expression" dxfId="74" priority="10">
      <formula>$B$21=0</formula>
    </cfRule>
  </conditionalFormatting>
  <conditionalFormatting sqref="C20">
    <cfRule type="expression" dxfId="73" priority="7">
      <formula>$B$20=0</formula>
    </cfRule>
  </conditionalFormatting>
  <conditionalFormatting sqref="C21">
    <cfRule type="expression" dxfId="72" priority="6">
      <formula>$B$21=0</formula>
    </cfRule>
  </conditionalFormatting>
  <conditionalFormatting sqref="C22:C25">
    <cfRule type="expression" dxfId="71" priority="5">
      <formula>$B$21=0</formula>
    </cfRule>
  </conditionalFormatting>
  <conditionalFormatting sqref="C26:C32">
    <cfRule type="expression" dxfId="70" priority="3">
      <formula>$B$21=0</formula>
    </cfRule>
  </conditionalFormatting>
  <conditionalFormatting sqref="C33">
    <cfRule type="expression" dxfId="69" priority="2">
      <formula>$B$21=0</formula>
    </cfRule>
  </conditionalFormatting>
  <conditionalFormatting sqref="C34:C35">
    <cfRule type="expression" dxfId="68" priority="1">
      <formula>$B$21=0</formula>
    </cfRule>
  </conditionalFormatting>
  <printOptions horizontalCentered="1" verticalCentered="1"/>
  <pageMargins left="0.7" right="0.7" top="0.75" bottom="0.75" header="0.3" footer="0.3"/>
  <pageSetup orientation="portrait" r:id="rId2"/>
  <headerFooter>
    <oddFooter>&amp;C&amp;P</oddFooter>
  </headerFooter>
  <drawing r:id="rId3"/>
  <tableParts count="3">
    <tablePart r:id="rId4"/>
    <tablePart r:id="rId5"/>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3:T79"/>
  <sheetViews>
    <sheetView workbookViewId="0">
      <selection activeCell="F6" sqref="F6"/>
    </sheetView>
  </sheetViews>
  <sheetFormatPr defaultRowHeight="12.75" x14ac:dyDescent="0.2"/>
  <cols>
    <col min="1" max="1" width="10.140625" bestFit="1" customWidth="1"/>
    <col min="2" max="2" width="10.28515625" bestFit="1" customWidth="1"/>
    <col min="3" max="3" width="10.28515625" style="3" customWidth="1"/>
    <col min="8" max="8" width="10.140625" bestFit="1" customWidth="1"/>
    <col min="9" max="9" width="10.28515625" bestFit="1" customWidth="1"/>
    <col min="10" max="10" width="10.28515625" style="3" customWidth="1"/>
    <col min="15" max="15" width="10.140625" bestFit="1" customWidth="1"/>
    <col min="16" max="16" width="10.28515625" bestFit="1" customWidth="1"/>
    <col min="17" max="17" width="10.28515625" style="3" customWidth="1"/>
  </cols>
  <sheetData>
    <row r="3" spans="1:20" x14ac:dyDescent="0.2">
      <c r="A3" s="111" t="s">
        <v>0</v>
      </c>
      <c r="B3" s="111"/>
      <c r="C3" s="111"/>
      <c r="D3" s="111"/>
      <c r="E3" s="111"/>
      <c r="F3" s="111"/>
      <c r="H3" s="111" t="s">
        <v>1</v>
      </c>
      <c r="I3" s="111"/>
      <c r="J3" s="111"/>
      <c r="K3" s="111"/>
      <c r="L3" s="111"/>
      <c r="M3" s="111"/>
      <c r="O3" s="111" t="s">
        <v>32</v>
      </c>
      <c r="P3" s="111"/>
      <c r="Q3" s="111"/>
      <c r="R3" s="111"/>
      <c r="S3" s="111"/>
      <c r="T3" s="111"/>
    </row>
    <row r="5" spans="1:20" x14ac:dyDescent="0.2">
      <c r="B5" s="2" t="e">
        <f>#REF!</f>
        <v>#REF!</v>
      </c>
      <c r="D5" s="1" t="e">
        <f>ROUND((#REF!*B5/12),2)</f>
        <v>#REF!</v>
      </c>
      <c r="E5" s="1"/>
      <c r="F5" s="3" t="e">
        <f>#REF!-#REF!</f>
        <v>#REF!</v>
      </c>
      <c r="I5" s="2" t="e">
        <f>#REF!</f>
        <v>#REF!</v>
      </c>
      <c r="K5" s="1" t="e">
        <f>ROUND((#REF!*I5/12),2)</f>
        <v>#REF!</v>
      </c>
      <c r="L5" s="1"/>
      <c r="M5" s="3" t="e">
        <f>#REF!-#REF!</f>
        <v>#REF!</v>
      </c>
      <c r="P5" s="2" t="e">
        <f>#REF!</f>
        <v>#REF!</v>
      </c>
      <c r="R5" s="1" t="e">
        <f>ROUND((#REF!*P5/12),2)</f>
        <v>#REF!</v>
      </c>
      <c r="S5" s="1"/>
      <c r="T5" s="3" t="e">
        <f>#REF!-#REF!</f>
        <v>#REF!</v>
      </c>
    </row>
    <row r="6" spans="1:20" x14ac:dyDescent="0.2">
      <c r="F6" t="e">
        <f>IF(ROUNDDOWN((F5/30),0)&gt;=2,ROUNDDOWN((F5/30),0),0)</f>
        <v>#REF!</v>
      </c>
      <c r="M6" t="e">
        <f>IF(AND(M5&gt;0,ROUNDDOWN((M5/30),0)&gt;=2),ROUNDDOWN((M5/30-F6),0),0)</f>
        <v>#REF!</v>
      </c>
      <c r="T6" t="e">
        <f>IF(AND(T5&gt;0,ROUNDDOWN((T5/30),0)&gt;=2),ROUNDDOWN((T5/30-M6-F6),0),0)</f>
        <v>#REF!</v>
      </c>
    </row>
    <row r="9" spans="1:20" x14ac:dyDescent="0.2">
      <c r="A9" t="s">
        <v>10</v>
      </c>
      <c r="B9" t="s">
        <v>16</v>
      </c>
      <c r="C9" s="3" t="s">
        <v>3</v>
      </c>
      <c r="D9" t="s">
        <v>16</v>
      </c>
      <c r="H9" s="112" t="s">
        <v>76</v>
      </c>
      <c r="I9" s="112"/>
      <c r="J9" s="112"/>
      <c r="K9" s="112"/>
      <c r="L9" s="112"/>
      <c r="M9" s="112"/>
    </row>
    <row r="10" spans="1:20" x14ac:dyDescent="0.2">
      <c r="A10" t="s">
        <v>11</v>
      </c>
      <c r="B10" t="s">
        <v>17</v>
      </c>
      <c r="C10" s="3" t="s">
        <v>33</v>
      </c>
      <c r="D10" t="s">
        <v>35</v>
      </c>
      <c r="K10" s="1"/>
    </row>
    <row r="11" spans="1:20" x14ac:dyDescent="0.2">
      <c r="A11" t="s">
        <v>12</v>
      </c>
      <c r="C11" s="3" t="s">
        <v>2</v>
      </c>
      <c r="I11" t="e">
        <f>#REF!</f>
        <v>#REF!</v>
      </c>
      <c r="K11" s="1" t="e">
        <f>ROUND((#REF!*I11/12),2)</f>
        <v>#REF!</v>
      </c>
      <c r="M11" t="e">
        <f>#REF!-#REF!</f>
        <v>#REF!</v>
      </c>
    </row>
    <row r="12" spans="1:20" x14ac:dyDescent="0.2">
      <c r="A12" t="s">
        <v>13</v>
      </c>
      <c r="M12" t="e">
        <f>IF(ROUNDDOWN((M11/30),0)&gt;=2,ROUNDDOWN((M11/30),0),0)</f>
        <v>#REF!</v>
      </c>
    </row>
    <row r="13" spans="1:20" x14ac:dyDescent="0.2">
      <c r="A13" t="s">
        <v>14</v>
      </c>
    </row>
    <row r="14" spans="1:20" x14ac:dyDescent="0.2">
      <c r="A14" t="s">
        <v>15</v>
      </c>
    </row>
    <row r="17" spans="1:17" x14ac:dyDescent="0.2">
      <c r="A17" t="s">
        <v>72</v>
      </c>
    </row>
    <row r="18" spans="1:17" x14ac:dyDescent="0.2">
      <c r="A18" t="s">
        <v>73</v>
      </c>
    </row>
    <row r="19" spans="1:17" x14ac:dyDescent="0.2">
      <c r="A19" t="s">
        <v>36</v>
      </c>
    </row>
    <row r="20" spans="1:17" x14ac:dyDescent="0.2">
      <c r="A20" t="s">
        <v>37</v>
      </c>
    </row>
    <row r="21" spans="1:17" x14ac:dyDescent="0.2">
      <c r="A21" t="s">
        <v>57</v>
      </c>
      <c r="C21"/>
      <c r="J21"/>
      <c r="Q21"/>
    </row>
    <row r="22" spans="1:17" x14ac:dyDescent="0.2">
      <c r="A22" t="s">
        <v>58</v>
      </c>
      <c r="C22"/>
      <c r="J22"/>
      <c r="Q22"/>
    </row>
    <row r="23" spans="1:17" x14ac:dyDescent="0.2">
      <c r="A23" t="s">
        <v>59</v>
      </c>
      <c r="C23"/>
      <c r="J23"/>
      <c r="Q23"/>
    </row>
    <row r="24" spans="1:17" x14ac:dyDescent="0.2">
      <c r="A24" t="s">
        <v>60</v>
      </c>
      <c r="C24"/>
      <c r="J24"/>
      <c r="Q24"/>
    </row>
    <row r="25" spans="1:17" x14ac:dyDescent="0.2">
      <c r="A25" t="s">
        <v>61</v>
      </c>
      <c r="C25"/>
      <c r="J25"/>
      <c r="Q25"/>
    </row>
    <row r="26" spans="1:17" x14ac:dyDescent="0.2">
      <c r="A26" t="s">
        <v>62</v>
      </c>
      <c r="C26"/>
      <c r="J26"/>
      <c r="Q26"/>
    </row>
    <row r="27" spans="1:17" x14ac:dyDescent="0.2">
      <c r="A27" t="s">
        <v>63</v>
      </c>
      <c r="C27"/>
      <c r="J27"/>
      <c r="Q27"/>
    </row>
    <row r="28" spans="1:17" x14ac:dyDescent="0.2">
      <c r="A28" t="s">
        <v>64</v>
      </c>
      <c r="C28"/>
      <c r="J28"/>
      <c r="Q28"/>
    </row>
    <row r="29" spans="1:17" x14ac:dyDescent="0.2">
      <c r="A29" t="s">
        <v>65</v>
      </c>
      <c r="C29"/>
      <c r="J29"/>
      <c r="Q29"/>
    </row>
    <row r="30" spans="1:17" x14ac:dyDescent="0.2">
      <c r="A30" t="s">
        <v>66</v>
      </c>
      <c r="C30"/>
      <c r="J30"/>
      <c r="Q30"/>
    </row>
    <row r="31" spans="1:17" x14ac:dyDescent="0.2">
      <c r="A31" t="s">
        <v>67</v>
      </c>
      <c r="C31"/>
      <c r="J31"/>
      <c r="Q31"/>
    </row>
    <row r="32" spans="1:17" x14ac:dyDescent="0.2">
      <c r="A32" t="s">
        <v>68</v>
      </c>
      <c r="C32"/>
      <c r="J32"/>
      <c r="Q32"/>
    </row>
    <row r="33" spans="1:17" x14ac:dyDescent="0.2">
      <c r="A33" t="s">
        <v>69</v>
      </c>
      <c r="C33"/>
      <c r="J33"/>
      <c r="Q33"/>
    </row>
    <row r="34" spans="1:17" x14ac:dyDescent="0.2">
      <c r="A34" t="s">
        <v>70</v>
      </c>
      <c r="C34"/>
      <c r="J34"/>
      <c r="Q34"/>
    </row>
    <row r="35" spans="1:17" x14ac:dyDescent="0.2">
      <c r="A35" t="s">
        <v>71</v>
      </c>
      <c r="C35"/>
      <c r="J35"/>
      <c r="Q35"/>
    </row>
    <row r="36" spans="1:17" x14ac:dyDescent="0.2">
      <c r="A36" t="s">
        <v>38</v>
      </c>
    </row>
    <row r="40" spans="1:17" x14ac:dyDescent="0.2">
      <c r="A40" t="s">
        <v>49</v>
      </c>
    </row>
    <row r="41" spans="1:17" x14ac:dyDescent="0.2">
      <c r="A41" t="s">
        <v>50</v>
      </c>
    </row>
    <row r="42" spans="1:17" x14ac:dyDescent="0.2">
      <c r="A42" t="s">
        <v>51</v>
      </c>
    </row>
    <row r="43" spans="1:17" x14ac:dyDescent="0.2">
      <c r="A43" t="s">
        <v>52</v>
      </c>
    </row>
    <row r="44" spans="1:17" x14ac:dyDescent="0.2">
      <c r="A44" t="s">
        <v>53</v>
      </c>
    </row>
    <row r="45" spans="1:17" x14ac:dyDescent="0.2">
      <c r="A45" t="s">
        <v>54</v>
      </c>
    </row>
    <row r="46" spans="1:17" x14ac:dyDescent="0.2">
      <c r="A46" t="s">
        <v>34</v>
      </c>
    </row>
    <row r="48" spans="1:17" x14ac:dyDescent="0.2">
      <c r="A48" s="7"/>
      <c r="C48"/>
    </row>
    <row r="49" spans="1:3" x14ac:dyDescent="0.2">
      <c r="A49" s="4"/>
      <c r="C49"/>
    </row>
    <row r="50" spans="1:3" x14ac:dyDescent="0.2">
      <c r="A50" s="6"/>
      <c r="C50"/>
    </row>
    <row r="51" spans="1:3" x14ac:dyDescent="0.2">
      <c r="A51" s="4" t="e">
        <f>IF(AND(#REF!="No",#REF!='Interest Calculation'!A40),1,"N/A")</f>
        <v>#REF!</v>
      </c>
      <c r="B51" s="5" t="s">
        <v>43</v>
      </c>
      <c r="C51"/>
    </row>
    <row r="52" spans="1:3" x14ac:dyDescent="0.2">
      <c r="A52" s="4" t="e">
        <f>IF(AND(#REF!="Yes",#REF!='Interest Calculation'!A40),1,"N/A")</f>
        <v>#REF!</v>
      </c>
      <c r="B52" s="5" t="s">
        <v>44</v>
      </c>
      <c r="C52"/>
    </row>
    <row r="53" spans="1:3" x14ac:dyDescent="0.2">
      <c r="A53" s="4" t="e">
        <f>IF(AND(#REF!="No",#REF!='Interest Calculation'!A41),1,"N/A")</f>
        <v>#REF!</v>
      </c>
      <c r="B53" s="5" t="s">
        <v>45</v>
      </c>
      <c r="C53"/>
    </row>
    <row r="54" spans="1:3" x14ac:dyDescent="0.2">
      <c r="A54" s="4" t="e">
        <f>IF(AND(#REF!="Yes",#REF!='Interest Calculation'!A41),1,"N/A")</f>
        <v>#REF!</v>
      </c>
      <c r="B54" s="5" t="s">
        <v>46</v>
      </c>
      <c r="C54"/>
    </row>
    <row r="55" spans="1:3" x14ac:dyDescent="0.2">
      <c r="A55" s="4" t="e">
        <f>IF(AND(#REF!="No",#REF!='Interest Calculation'!A42),1,"N/A")</f>
        <v>#REF!</v>
      </c>
      <c r="B55" s="5" t="s">
        <v>42</v>
      </c>
      <c r="C55"/>
    </row>
    <row r="56" spans="1:3" x14ac:dyDescent="0.2">
      <c r="A56" s="4" t="e">
        <f>IF(AND(#REF!="Yes",#REF!='Interest Calculation'!A42),1,"N/A")</f>
        <v>#REF!</v>
      </c>
      <c r="B56" s="5" t="s">
        <v>55</v>
      </c>
      <c r="C56"/>
    </row>
    <row r="57" spans="1:3" x14ac:dyDescent="0.2">
      <c r="A57" s="4" t="e">
        <f>IF(AND(#REF!="No",#REF!='Interest Calculation'!A43),1,"N/A")</f>
        <v>#REF!</v>
      </c>
      <c r="B57" s="5" t="s">
        <v>41</v>
      </c>
      <c r="C57"/>
    </row>
    <row r="58" spans="1:3" x14ac:dyDescent="0.2">
      <c r="A58" s="4" t="e">
        <f>IF(AND(#REF!="Yes",#REF!='Interest Calculation'!A43),1,"N/A")</f>
        <v>#REF!</v>
      </c>
      <c r="B58" s="5" t="s">
        <v>47</v>
      </c>
      <c r="C58"/>
    </row>
    <row r="59" spans="1:3" x14ac:dyDescent="0.2">
      <c r="A59" s="4" t="e">
        <f>IF(AND(#REF!="No",#REF!='Interest Calculation'!A44),1,"N/A")</f>
        <v>#REF!</v>
      </c>
      <c r="B59" s="5" t="s">
        <v>41</v>
      </c>
      <c r="C59"/>
    </row>
    <row r="60" spans="1:3" x14ac:dyDescent="0.2">
      <c r="A60" s="4" t="e">
        <f>IF(AND(#REF!="Yes",#REF!='Interest Calculation'!A44),1,"N/A")</f>
        <v>#REF!</v>
      </c>
      <c r="B60" s="5" t="s">
        <v>56</v>
      </c>
      <c r="C60"/>
    </row>
    <row r="61" spans="1:3" x14ac:dyDescent="0.2">
      <c r="A61" s="4" t="e">
        <f>IF(AND(#REF!="No",#REF!='Interest Calculation'!A45),1,"N/A")</f>
        <v>#REF!</v>
      </c>
      <c r="B61" s="5" t="s">
        <v>39</v>
      </c>
      <c r="C61"/>
    </row>
    <row r="62" spans="1:3" x14ac:dyDescent="0.2">
      <c r="A62" s="4" t="e">
        <f>IF(AND(#REF!="Yes",#REF!='Interest Calculation'!A45),1,"N/A")</f>
        <v>#REF!</v>
      </c>
      <c r="B62" s="5" t="s">
        <v>48</v>
      </c>
      <c r="C62"/>
    </row>
    <row r="63" spans="1:3" x14ac:dyDescent="0.2">
      <c r="A63" s="4" t="e">
        <f>IF(AND(#REF!="No",#REF!='Interest Calculation'!A46),1,"N/A")</f>
        <v>#REF!</v>
      </c>
      <c r="B63" s="5" t="s">
        <v>40</v>
      </c>
      <c r="C63"/>
    </row>
    <row r="64" spans="1:3" x14ac:dyDescent="0.2">
      <c r="A64" s="4" t="e">
        <f>IF(AND(#REF!="Yes",#REF!='Interest Calculation'!A46),1,"N/A")</f>
        <v>#REF!</v>
      </c>
      <c r="B64" s="5" t="s">
        <v>40</v>
      </c>
      <c r="C64"/>
    </row>
    <row r="65" spans="1:3" x14ac:dyDescent="0.2">
      <c r="A65" s="6"/>
      <c r="C65"/>
    </row>
    <row r="66" spans="1:3" x14ac:dyDescent="0.2">
      <c r="A66" s="4"/>
      <c r="C66"/>
    </row>
    <row r="67" spans="1:3" x14ac:dyDescent="0.2">
      <c r="A67" s="7"/>
      <c r="C67"/>
    </row>
    <row r="68" spans="1:3" x14ac:dyDescent="0.2">
      <c r="A68" s="4"/>
      <c r="C68"/>
    </row>
    <row r="69" spans="1:3" x14ac:dyDescent="0.2">
      <c r="A69" s="6"/>
      <c r="C69"/>
    </row>
    <row r="70" spans="1:3" x14ac:dyDescent="0.2">
      <c r="A70" s="4"/>
      <c r="C70"/>
    </row>
    <row r="71" spans="1:3" x14ac:dyDescent="0.2">
      <c r="A71" s="4"/>
      <c r="C71"/>
    </row>
    <row r="72" spans="1:3" x14ac:dyDescent="0.2">
      <c r="A72" s="7"/>
      <c r="C72"/>
    </row>
    <row r="73" spans="1:3" x14ac:dyDescent="0.2">
      <c r="A73" s="4"/>
      <c r="C73"/>
    </row>
    <row r="74" spans="1:3" x14ac:dyDescent="0.2">
      <c r="A74" s="6"/>
      <c r="C74"/>
    </row>
    <row r="75" spans="1:3" x14ac:dyDescent="0.2">
      <c r="A75" s="4"/>
      <c r="C75"/>
    </row>
    <row r="76" spans="1:3" x14ac:dyDescent="0.2">
      <c r="A76" s="4"/>
      <c r="C76"/>
    </row>
    <row r="77" spans="1:3" x14ac:dyDescent="0.2">
      <c r="A77" s="7"/>
      <c r="C77"/>
    </row>
    <row r="78" spans="1:3" x14ac:dyDescent="0.2">
      <c r="A78" s="4"/>
      <c r="C78"/>
    </row>
    <row r="79" spans="1:3" x14ac:dyDescent="0.2">
      <c r="A79" s="6"/>
      <c r="C79"/>
    </row>
  </sheetData>
  <customSheetViews>
    <customSheetView guid="{263DECB5-95A7-41F0-ACB4-B2B12AC6379B}" state="hidden">
      <selection activeCell="F6" sqref="F6"/>
      <pageMargins left="0.75" right="0.75" top="1" bottom="1" header="0.5" footer="0.5"/>
      <pageSetup orientation="portrait" r:id="rId1"/>
      <headerFooter alignWithMargins="0"/>
    </customSheetView>
  </customSheetViews>
  <mergeCells count="4">
    <mergeCell ref="A3:F3"/>
    <mergeCell ref="H3:M3"/>
    <mergeCell ref="O3:T3"/>
    <mergeCell ref="H9:M9"/>
  </mergeCells>
  <phoneticPr fontId="2" type="noConversion"/>
  <pageMargins left="0.75" right="0.75" top="1" bottom="1" header="0.5" footer="0.5"/>
  <pageSetup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24"/>
  <sheetViews>
    <sheetView workbookViewId="0">
      <selection activeCell="D1" sqref="D1"/>
    </sheetView>
  </sheetViews>
  <sheetFormatPr defaultRowHeight="12.75" x14ac:dyDescent="0.2"/>
  <sheetData>
    <row r="1" spans="1:8" x14ac:dyDescent="0.2">
      <c r="A1" t="s">
        <v>18</v>
      </c>
    </row>
    <row r="3" spans="1:8" x14ac:dyDescent="0.2">
      <c r="A3" t="s">
        <v>19</v>
      </c>
    </row>
    <row r="5" spans="1:8" x14ac:dyDescent="0.2">
      <c r="A5" t="s">
        <v>20</v>
      </c>
    </row>
    <row r="7" spans="1:8" x14ac:dyDescent="0.2">
      <c r="A7" t="s">
        <v>5</v>
      </c>
      <c r="H7" t="s">
        <v>6</v>
      </c>
    </row>
    <row r="9" spans="1:8" x14ac:dyDescent="0.2">
      <c r="A9" t="s">
        <v>7</v>
      </c>
    </row>
    <row r="10" spans="1:8" x14ac:dyDescent="0.2">
      <c r="A10" t="s">
        <v>8</v>
      </c>
    </row>
    <row r="11" spans="1:8" x14ac:dyDescent="0.2">
      <c r="A11" t="s">
        <v>9</v>
      </c>
    </row>
    <row r="12" spans="1:8" x14ac:dyDescent="0.2">
      <c r="A12" t="s">
        <v>21</v>
      </c>
    </row>
    <row r="14" spans="1:8" x14ac:dyDescent="0.2">
      <c r="A14" t="s">
        <v>22</v>
      </c>
    </row>
    <row r="15" spans="1:8" x14ac:dyDescent="0.2">
      <c r="A15" t="s">
        <v>23</v>
      </c>
    </row>
    <row r="16" spans="1:8" x14ac:dyDescent="0.2">
      <c r="A16" t="s">
        <v>24</v>
      </c>
    </row>
    <row r="17" spans="1:1" x14ac:dyDescent="0.2">
      <c r="A17" t="s">
        <v>25</v>
      </c>
    </row>
    <row r="19" spans="1:1" x14ac:dyDescent="0.2">
      <c r="A19" t="s">
        <v>26</v>
      </c>
    </row>
    <row r="20" spans="1:1" x14ac:dyDescent="0.2">
      <c r="A20" t="s">
        <v>27</v>
      </c>
    </row>
    <row r="21" spans="1:1" x14ac:dyDescent="0.2">
      <c r="A21" t="s">
        <v>28</v>
      </c>
    </row>
    <row r="22" spans="1:1" x14ac:dyDescent="0.2">
      <c r="A22" t="s">
        <v>29</v>
      </c>
    </row>
    <row r="23" spans="1:1" x14ac:dyDescent="0.2">
      <c r="A23" t="s">
        <v>30</v>
      </c>
    </row>
    <row r="24" spans="1:1" x14ac:dyDescent="0.2">
      <c r="A24" t="s">
        <v>31</v>
      </c>
    </row>
  </sheetData>
  <customSheetViews>
    <customSheetView guid="{263DECB5-95A7-41F0-ACB4-B2B12AC6379B}" state="hidden">
      <selection activeCell="D1" sqref="D1"/>
      <pageMargins left="0.75" right="0.75" top="1" bottom="1" header="0.5" footer="0.5"/>
      <headerFooter alignWithMargins="0"/>
    </customSheetView>
  </customSheetViews>
  <phoneticPr fontId="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1"/>
  <sheetViews>
    <sheetView zoomScaleNormal="100" workbookViewId="0">
      <selection activeCell="B5" sqref="B5"/>
    </sheetView>
  </sheetViews>
  <sheetFormatPr defaultColWidth="9.140625" defaultRowHeight="12.75" x14ac:dyDescent="0.2"/>
  <cols>
    <col min="1" max="2" width="10.7109375" style="8" customWidth="1"/>
    <col min="3" max="3" width="3.28515625" style="9" customWidth="1"/>
    <col min="4" max="5" width="10.7109375" style="8" customWidth="1"/>
    <col min="6" max="6" width="3.28515625" style="9" customWidth="1"/>
    <col min="7" max="8" width="10.7109375" style="8" customWidth="1"/>
    <col min="9" max="9" width="3.28515625" style="9" customWidth="1"/>
    <col min="10" max="11" width="10.7109375" style="8" customWidth="1"/>
    <col min="12" max="16384" width="9.140625" style="9"/>
  </cols>
  <sheetData>
    <row r="1" spans="1:11" ht="15" customHeight="1" x14ac:dyDescent="0.25">
      <c r="A1" s="113" t="s">
        <v>84</v>
      </c>
      <c r="B1" s="114"/>
      <c r="C1" s="114"/>
      <c r="D1" s="114"/>
      <c r="E1" s="114"/>
      <c r="F1" s="114"/>
      <c r="G1" s="114"/>
      <c r="H1" s="114"/>
      <c r="I1" s="114"/>
      <c r="J1" s="114"/>
      <c r="K1" s="115"/>
    </row>
    <row r="2" spans="1:11" x14ac:dyDescent="0.2">
      <c r="A2" s="116" t="s">
        <v>137</v>
      </c>
      <c r="B2" s="114"/>
      <c r="C2" s="114"/>
      <c r="D2" s="114"/>
      <c r="E2" s="114"/>
      <c r="F2" s="114"/>
      <c r="G2" s="114"/>
      <c r="H2" s="114"/>
      <c r="I2" s="114"/>
      <c r="J2" s="114"/>
      <c r="K2" s="115"/>
    </row>
    <row r="3" spans="1:11" x14ac:dyDescent="0.2">
      <c r="A3" s="117" t="s">
        <v>85</v>
      </c>
      <c r="B3" s="118"/>
      <c r="C3" s="118"/>
      <c r="D3" s="118"/>
      <c r="E3" s="118"/>
      <c r="F3" s="118"/>
      <c r="G3" s="118"/>
      <c r="H3" s="118"/>
      <c r="I3" s="118"/>
      <c r="J3" s="118"/>
      <c r="K3" s="119"/>
    </row>
    <row r="4" spans="1:11" x14ac:dyDescent="0.2">
      <c r="A4" s="120"/>
      <c r="B4" s="121"/>
      <c r="C4" s="121"/>
      <c r="D4" s="121"/>
      <c r="E4" s="121"/>
      <c r="F4" s="121"/>
      <c r="G4" s="121"/>
      <c r="H4" s="121"/>
      <c r="I4" s="121"/>
      <c r="J4" s="121"/>
      <c r="K4" s="122"/>
    </row>
    <row r="5" spans="1:11" x14ac:dyDescent="0.2">
      <c r="A5" s="83" t="s">
        <v>74</v>
      </c>
      <c r="B5" s="84" t="s">
        <v>75</v>
      </c>
      <c r="C5" s="8"/>
      <c r="D5" s="83" t="s">
        <v>74</v>
      </c>
      <c r="E5" s="84" t="s">
        <v>75</v>
      </c>
      <c r="F5" s="8"/>
      <c r="G5" s="83" t="s">
        <v>74</v>
      </c>
      <c r="H5" s="84" t="s">
        <v>75</v>
      </c>
      <c r="I5" s="8"/>
      <c r="J5" s="83" t="s">
        <v>74</v>
      </c>
      <c r="K5" s="84" t="s">
        <v>75</v>
      </c>
    </row>
    <row r="6" spans="1:11" ht="19.5" customHeight="1" x14ac:dyDescent="0.2">
      <c r="A6" s="80">
        <f>'Interest Calculation Estimator'!A8</f>
        <v>0</v>
      </c>
      <c r="B6" s="82">
        <f>A6+29</f>
        <v>29</v>
      </c>
      <c r="C6" s="10"/>
      <c r="D6" s="81">
        <f>A17+30</f>
        <v>360</v>
      </c>
      <c r="E6" s="82">
        <f>D6+29</f>
        <v>389</v>
      </c>
      <c r="F6" s="10"/>
      <c r="G6" s="81">
        <f>D17+30</f>
        <v>720</v>
      </c>
      <c r="H6" s="82">
        <f>G6+29</f>
        <v>749</v>
      </c>
      <c r="I6" s="10"/>
      <c r="J6" s="81">
        <f>G17+30</f>
        <v>1080</v>
      </c>
      <c r="K6" s="82">
        <f>J6+29</f>
        <v>1109</v>
      </c>
    </row>
    <row r="7" spans="1:11" ht="19.5" customHeight="1" x14ac:dyDescent="0.2">
      <c r="A7" s="81">
        <f t="shared" ref="A7:A17" si="0">A6+30</f>
        <v>30</v>
      </c>
      <c r="B7" s="82">
        <f>A7+29</f>
        <v>59</v>
      </c>
      <c r="C7" s="10"/>
      <c r="D7" s="81">
        <f t="shared" ref="D7:D17" si="1">D6+30</f>
        <v>390</v>
      </c>
      <c r="E7" s="82">
        <f>D7+29</f>
        <v>419</v>
      </c>
      <c r="F7" s="10"/>
      <c r="G7" s="81">
        <f t="shared" ref="G7:G17" si="2">G6+30</f>
        <v>750</v>
      </c>
      <c r="H7" s="82">
        <f>G7+29</f>
        <v>779</v>
      </c>
      <c r="I7" s="10"/>
      <c r="J7" s="81">
        <f t="shared" ref="J7:J17" si="3">J6+30</f>
        <v>1110</v>
      </c>
      <c r="K7" s="82">
        <f>J7+29</f>
        <v>1139</v>
      </c>
    </row>
    <row r="8" spans="1:11" ht="19.5" customHeight="1" x14ac:dyDescent="0.2">
      <c r="A8" s="81">
        <f t="shared" si="0"/>
        <v>60</v>
      </c>
      <c r="B8" s="82">
        <f t="shared" ref="B8:B17" si="4">A8+29</f>
        <v>89</v>
      </c>
      <c r="C8" s="10"/>
      <c r="D8" s="81">
        <f t="shared" si="1"/>
        <v>420</v>
      </c>
      <c r="E8" s="82">
        <f>D8+29</f>
        <v>449</v>
      </c>
      <c r="F8" s="10"/>
      <c r="G8" s="81">
        <f t="shared" si="2"/>
        <v>780</v>
      </c>
      <c r="H8" s="82">
        <f>G8+29</f>
        <v>809</v>
      </c>
      <c r="I8" s="10"/>
      <c r="J8" s="81">
        <f t="shared" si="3"/>
        <v>1140</v>
      </c>
      <c r="K8" s="82">
        <f>J8+29</f>
        <v>1169</v>
      </c>
    </row>
    <row r="9" spans="1:11" ht="19.5" customHeight="1" x14ac:dyDescent="0.2">
      <c r="A9" s="81">
        <f t="shared" si="0"/>
        <v>90</v>
      </c>
      <c r="B9" s="82">
        <f t="shared" si="4"/>
        <v>119</v>
      </c>
      <c r="C9" s="10"/>
      <c r="D9" s="81">
        <f t="shared" si="1"/>
        <v>450</v>
      </c>
      <c r="E9" s="82">
        <f>D9+29</f>
        <v>479</v>
      </c>
      <c r="F9" s="10"/>
      <c r="G9" s="81">
        <f t="shared" si="2"/>
        <v>810</v>
      </c>
      <c r="H9" s="82">
        <f t="shared" ref="H9:H17" si="5">G9+29</f>
        <v>839</v>
      </c>
      <c r="I9" s="10"/>
      <c r="J9" s="81">
        <f t="shared" si="3"/>
        <v>1170</v>
      </c>
      <c r="K9" s="82">
        <f t="shared" ref="K9:K17" si="6">J9+29</f>
        <v>1199</v>
      </c>
    </row>
    <row r="10" spans="1:11" ht="19.5" customHeight="1" x14ac:dyDescent="0.2">
      <c r="A10" s="81">
        <f t="shared" si="0"/>
        <v>120</v>
      </c>
      <c r="B10" s="82">
        <f t="shared" si="4"/>
        <v>149</v>
      </c>
      <c r="C10" s="10"/>
      <c r="D10" s="81">
        <f t="shared" si="1"/>
        <v>480</v>
      </c>
      <c r="E10" s="82">
        <f t="shared" ref="E10:E17" si="7">D10+29</f>
        <v>509</v>
      </c>
      <c r="F10" s="10"/>
      <c r="G10" s="81">
        <f t="shared" si="2"/>
        <v>840</v>
      </c>
      <c r="H10" s="82">
        <f t="shared" si="5"/>
        <v>869</v>
      </c>
      <c r="I10" s="10"/>
      <c r="J10" s="81">
        <f t="shared" si="3"/>
        <v>1200</v>
      </c>
      <c r="K10" s="82">
        <f t="shared" si="6"/>
        <v>1229</v>
      </c>
    </row>
    <row r="11" spans="1:11" ht="19.5" customHeight="1" x14ac:dyDescent="0.2">
      <c r="A11" s="81">
        <f t="shared" si="0"/>
        <v>150</v>
      </c>
      <c r="B11" s="82">
        <f t="shared" si="4"/>
        <v>179</v>
      </c>
      <c r="C11" s="10"/>
      <c r="D11" s="81">
        <f t="shared" si="1"/>
        <v>510</v>
      </c>
      <c r="E11" s="82">
        <f t="shared" si="7"/>
        <v>539</v>
      </c>
      <c r="F11" s="10"/>
      <c r="G11" s="81">
        <f t="shared" si="2"/>
        <v>870</v>
      </c>
      <c r="H11" s="82">
        <f t="shared" si="5"/>
        <v>899</v>
      </c>
      <c r="I11" s="10"/>
      <c r="J11" s="81">
        <f t="shared" si="3"/>
        <v>1230</v>
      </c>
      <c r="K11" s="82">
        <f t="shared" si="6"/>
        <v>1259</v>
      </c>
    </row>
    <row r="12" spans="1:11" ht="19.5" customHeight="1" x14ac:dyDescent="0.2">
      <c r="A12" s="81">
        <f t="shared" si="0"/>
        <v>180</v>
      </c>
      <c r="B12" s="82">
        <f t="shared" si="4"/>
        <v>209</v>
      </c>
      <c r="C12" s="10"/>
      <c r="D12" s="81">
        <f t="shared" si="1"/>
        <v>540</v>
      </c>
      <c r="E12" s="82">
        <f t="shared" si="7"/>
        <v>569</v>
      </c>
      <c r="F12" s="10"/>
      <c r="G12" s="81">
        <f t="shared" si="2"/>
        <v>900</v>
      </c>
      <c r="H12" s="82">
        <f t="shared" si="5"/>
        <v>929</v>
      </c>
      <c r="I12" s="10"/>
      <c r="J12" s="81">
        <f t="shared" si="3"/>
        <v>1260</v>
      </c>
      <c r="K12" s="82">
        <f t="shared" si="6"/>
        <v>1289</v>
      </c>
    </row>
    <row r="13" spans="1:11" ht="19.5" customHeight="1" x14ac:dyDescent="0.2">
      <c r="A13" s="81">
        <f t="shared" si="0"/>
        <v>210</v>
      </c>
      <c r="B13" s="82">
        <f t="shared" si="4"/>
        <v>239</v>
      </c>
      <c r="C13" s="10"/>
      <c r="D13" s="81">
        <f t="shared" si="1"/>
        <v>570</v>
      </c>
      <c r="E13" s="82">
        <f t="shared" si="7"/>
        <v>599</v>
      </c>
      <c r="F13" s="10"/>
      <c r="G13" s="81">
        <f t="shared" si="2"/>
        <v>930</v>
      </c>
      <c r="H13" s="82">
        <f t="shared" si="5"/>
        <v>959</v>
      </c>
      <c r="I13" s="10"/>
      <c r="J13" s="81">
        <f t="shared" si="3"/>
        <v>1290</v>
      </c>
      <c r="K13" s="82">
        <f t="shared" si="6"/>
        <v>1319</v>
      </c>
    </row>
    <row r="14" spans="1:11" ht="19.5" customHeight="1" x14ac:dyDescent="0.2">
      <c r="A14" s="81">
        <f t="shared" si="0"/>
        <v>240</v>
      </c>
      <c r="B14" s="82">
        <f t="shared" si="4"/>
        <v>269</v>
      </c>
      <c r="C14" s="10"/>
      <c r="D14" s="81">
        <f t="shared" si="1"/>
        <v>600</v>
      </c>
      <c r="E14" s="82">
        <f t="shared" si="7"/>
        <v>629</v>
      </c>
      <c r="F14" s="10"/>
      <c r="G14" s="81">
        <f t="shared" si="2"/>
        <v>960</v>
      </c>
      <c r="H14" s="82">
        <f t="shared" si="5"/>
        <v>989</v>
      </c>
      <c r="I14" s="10"/>
      <c r="J14" s="81">
        <f t="shared" si="3"/>
        <v>1320</v>
      </c>
      <c r="K14" s="82">
        <f t="shared" si="6"/>
        <v>1349</v>
      </c>
    </row>
    <row r="15" spans="1:11" ht="19.5" customHeight="1" x14ac:dyDescent="0.2">
      <c r="A15" s="81">
        <f t="shared" si="0"/>
        <v>270</v>
      </c>
      <c r="B15" s="82">
        <f t="shared" si="4"/>
        <v>299</v>
      </c>
      <c r="C15" s="10"/>
      <c r="D15" s="81">
        <f t="shared" si="1"/>
        <v>630</v>
      </c>
      <c r="E15" s="82">
        <f t="shared" si="7"/>
        <v>659</v>
      </c>
      <c r="F15" s="10"/>
      <c r="G15" s="81">
        <f t="shared" si="2"/>
        <v>990</v>
      </c>
      <c r="H15" s="82">
        <f t="shared" si="5"/>
        <v>1019</v>
      </c>
      <c r="I15" s="10"/>
      <c r="J15" s="81">
        <f t="shared" si="3"/>
        <v>1350</v>
      </c>
      <c r="K15" s="82">
        <f t="shared" si="6"/>
        <v>1379</v>
      </c>
    </row>
    <row r="16" spans="1:11" ht="19.5" customHeight="1" x14ac:dyDescent="0.2">
      <c r="A16" s="81">
        <f t="shared" si="0"/>
        <v>300</v>
      </c>
      <c r="B16" s="82">
        <f t="shared" si="4"/>
        <v>329</v>
      </c>
      <c r="C16" s="10"/>
      <c r="D16" s="81">
        <f t="shared" si="1"/>
        <v>660</v>
      </c>
      <c r="E16" s="82">
        <f t="shared" si="7"/>
        <v>689</v>
      </c>
      <c r="F16" s="10"/>
      <c r="G16" s="81">
        <f t="shared" si="2"/>
        <v>1020</v>
      </c>
      <c r="H16" s="82">
        <f t="shared" si="5"/>
        <v>1049</v>
      </c>
      <c r="I16" s="10"/>
      <c r="J16" s="81">
        <f t="shared" si="3"/>
        <v>1380</v>
      </c>
      <c r="K16" s="82">
        <f t="shared" si="6"/>
        <v>1409</v>
      </c>
    </row>
    <row r="17" spans="1:11" ht="19.5" customHeight="1" x14ac:dyDescent="0.2">
      <c r="A17" s="85">
        <f t="shared" si="0"/>
        <v>330</v>
      </c>
      <c r="B17" s="86">
        <f t="shared" si="4"/>
        <v>359</v>
      </c>
      <c r="C17" s="10"/>
      <c r="D17" s="85">
        <f t="shared" si="1"/>
        <v>690</v>
      </c>
      <c r="E17" s="86">
        <f t="shared" si="7"/>
        <v>719</v>
      </c>
      <c r="F17" s="10"/>
      <c r="G17" s="85">
        <f t="shared" si="2"/>
        <v>1050</v>
      </c>
      <c r="H17" s="86">
        <f t="shared" si="5"/>
        <v>1079</v>
      </c>
      <c r="I17" s="10"/>
      <c r="J17" s="85">
        <f t="shared" si="3"/>
        <v>1410</v>
      </c>
      <c r="K17" s="86">
        <f t="shared" si="6"/>
        <v>1439</v>
      </c>
    </row>
    <row r="18" spans="1:11" x14ac:dyDescent="0.2">
      <c r="A18" s="11"/>
      <c r="B18" s="11"/>
    </row>
    <row r="29" spans="1:11" x14ac:dyDescent="0.2">
      <c r="H29" s="9"/>
    </row>
    <row r="30" spans="1:11" x14ac:dyDescent="0.2">
      <c r="G30" s="9"/>
      <c r="H30" s="9"/>
    </row>
    <row r="31" spans="1:11" x14ac:dyDescent="0.2">
      <c r="H31" s="9"/>
    </row>
  </sheetData>
  <customSheetViews>
    <customSheetView guid="{263DECB5-95A7-41F0-ACB4-B2B12AC6379B}">
      <selection activeCell="B7" sqref="B7"/>
      <pageMargins left="0.45" right="0.45" top="0.75" bottom="0.75" header="0.55000000000000004" footer="0.3"/>
      <pageSetup orientation="portrait" r:id="rId1"/>
    </customSheetView>
  </customSheetViews>
  <mergeCells count="3">
    <mergeCell ref="A1:K1"/>
    <mergeCell ref="A2:K2"/>
    <mergeCell ref="A3:K4"/>
  </mergeCells>
  <pageMargins left="0.45" right="0.45" top="0.75" bottom="0.75" header="0.55000000000000004" footer="0.3"/>
  <pageSetup orientation="portrait" r:id="rId2"/>
  <tableParts count="4">
    <tablePart r:id="rId3"/>
    <tablePart r:id="rId4"/>
    <tablePart r:id="rId5"/>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T65"/>
  <sheetViews>
    <sheetView zoomScaleNormal="100" workbookViewId="0">
      <selection activeCell="A13" sqref="A13"/>
    </sheetView>
  </sheetViews>
  <sheetFormatPr defaultColWidth="9.140625" defaultRowHeight="15" x14ac:dyDescent="0.2"/>
  <cols>
    <col min="1" max="1" width="24" style="23" customWidth="1"/>
    <col min="2" max="2" width="21.7109375" style="34" customWidth="1"/>
    <col min="3" max="3" width="34.28515625" style="21" customWidth="1"/>
    <col min="4" max="4" width="20.28515625" style="21" customWidth="1"/>
    <col min="5" max="5" width="21.7109375" style="21" customWidth="1"/>
    <col min="6" max="10" width="9.140625" style="36"/>
    <col min="11" max="16" width="9.140625" style="13"/>
    <col min="17" max="17" width="10.140625" style="13" bestFit="1" customWidth="1"/>
    <col min="18" max="18" width="9.140625" style="13"/>
    <col min="19" max="20" width="9.140625" style="36"/>
    <col min="21" max="16384" width="9.140625" style="21"/>
  </cols>
  <sheetData>
    <row r="1" spans="1:20" ht="26.25" x14ac:dyDescent="0.4">
      <c r="A1" s="97" t="s">
        <v>133</v>
      </c>
      <c r="B1" s="98"/>
      <c r="C1" s="98"/>
      <c r="D1" s="99"/>
      <c r="L1" s="13">
        <f>A13-A7</f>
        <v>0</v>
      </c>
    </row>
    <row r="2" spans="1:20" ht="20.25" customHeight="1" thickBot="1" x14ac:dyDescent="0.25">
      <c r="A2" s="126" t="s">
        <v>129</v>
      </c>
      <c r="B2" s="127"/>
      <c r="C2" s="127"/>
      <c r="D2" s="127"/>
      <c r="E2" s="42"/>
      <c r="L2" s="14">
        <f>TRUNC(L1/30+1)</f>
        <v>1</v>
      </c>
    </row>
    <row r="3" spans="1:20" ht="20.25" customHeight="1" x14ac:dyDescent="0.2">
      <c r="A3" s="125"/>
      <c r="B3" s="125"/>
      <c r="C3" s="125"/>
      <c r="D3" s="125"/>
      <c r="E3" s="42"/>
      <c r="L3" s="14"/>
    </row>
    <row r="4" spans="1:20" ht="20.25" customHeight="1" x14ac:dyDescent="0.2">
      <c r="A4" s="124"/>
      <c r="B4" s="124"/>
      <c r="C4" s="124"/>
      <c r="D4" s="124"/>
      <c r="E4" s="42"/>
      <c r="L4" s="14"/>
    </row>
    <row r="5" spans="1:20" ht="20.25" customHeight="1" thickBot="1" x14ac:dyDescent="0.25">
      <c r="A5" s="106" t="s">
        <v>134</v>
      </c>
      <c r="B5" s="107"/>
      <c r="C5" s="107"/>
      <c r="D5" s="107"/>
      <c r="E5" s="42"/>
      <c r="L5" s="14"/>
    </row>
    <row r="6" spans="1:20" ht="81" customHeight="1" x14ac:dyDescent="0.2">
      <c r="A6" s="64" t="s">
        <v>77</v>
      </c>
      <c r="B6" s="65" t="s">
        <v>78</v>
      </c>
      <c r="C6" s="65" t="s">
        <v>79</v>
      </c>
      <c r="D6" s="66" t="s">
        <v>80</v>
      </c>
      <c r="E6" s="22"/>
    </row>
    <row r="7" spans="1:20" s="24" customFormat="1" x14ac:dyDescent="0.2">
      <c r="A7" s="51"/>
      <c r="B7" s="52"/>
      <c r="C7" s="53"/>
      <c r="D7" s="54">
        <f>ROUND((B7*C7/12),2)</f>
        <v>0</v>
      </c>
      <c r="E7" s="23"/>
      <c r="F7" s="37"/>
      <c r="G7" s="37"/>
      <c r="H7" s="37"/>
      <c r="I7" s="37"/>
      <c r="J7" s="37"/>
      <c r="K7" s="15"/>
      <c r="L7" s="15"/>
      <c r="M7" s="15"/>
      <c r="N7" s="15"/>
      <c r="O7" s="15"/>
      <c r="P7" s="15"/>
      <c r="Q7" s="39">
        <v>0</v>
      </c>
      <c r="R7" s="15"/>
      <c r="S7" s="37"/>
      <c r="T7" s="37"/>
    </row>
    <row r="8" spans="1:20" s="24" customFormat="1" ht="15.75" x14ac:dyDescent="0.25">
      <c r="A8" s="79" t="s">
        <v>123</v>
      </c>
      <c r="B8" s="27"/>
      <c r="C8" s="28"/>
      <c r="D8" s="27"/>
      <c r="F8" s="37"/>
      <c r="G8" s="37"/>
      <c r="H8" s="37"/>
      <c r="I8" s="37"/>
      <c r="J8" s="37"/>
      <c r="K8" s="15"/>
      <c r="L8" s="15"/>
      <c r="M8" s="15"/>
      <c r="N8" s="15"/>
      <c r="O8" s="15"/>
      <c r="P8" s="15"/>
      <c r="Q8" s="39"/>
      <c r="R8" s="15"/>
      <c r="S8" s="37"/>
      <c r="T8" s="37"/>
    </row>
    <row r="9" spans="1:20" ht="36" customHeight="1" x14ac:dyDescent="0.2">
      <c r="A9" s="123" t="s">
        <v>124</v>
      </c>
      <c r="B9" s="123"/>
      <c r="C9" s="123"/>
      <c r="D9" s="123"/>
      <c r="E9" s="41"/>
      <c r="Q9" s="40"/>
    </row>
    <row r="10" spans="1:20" ht="21.75" customHeight="1" x14ac:dyDescent="0.2">
      <c r="A10" s="128"/>
      <c r="B10" s="128"/>
      <c r="C10" s="128"/>
      <c r="D10" s="63"/>
      <c r="E10" s="47"/>
      <c r="Q10" s="40"/>
    </row>
    <row r="11" spans="1:20" ht="21.75" customHeight="1" x14ac:dyDescent="0.3">
      <c r="A11" s="109" t="s">
        <v>135</v>
      </c>
      <c r="B11" s="109"/>
      <c r="C11" s="109"/>
      <c r="D11" s="62"/>
      <c r="E11" s="47"/>
      <c r="Q11" s="40"/>
    </row>
    <row r="12" spans="1:20" ht="47.25" customHeight="1" x14ac:dyDescent="0.2">
      <c r="A12" s="70" t="s">
        <v>86</v>
      </c>
      <c r="B12" s="71" t="s">
        <v>81</v>
      </c>
      <c r="C12" s="72" t="s">
        <v>82</v>
      </c>
      <c r="D12" s="22"/>
      <c r="E12" s="22"/>
    </row>
    <row r="13" spans="1:20" x14ac:dyDescent="0.2">
      <c r="A13" s="51"/>
      <c r="B13" s="55">
        <f>D7*L2</f>
        <v>0</v>
      </c>
      <c r="C13" s="54">
        <f>B7+B13</f>
        <v>0</v>
      </c>
      <c r="D13" s="22"/>
      <c r="E13" s="22"/>
    </row>
    <row r="14" spans="1:20" x14ac:dyDescent="0.2">
      <c r="A14" s="30"/>
      <c r="B14" s="20"/>
      <c r="C14" s="31"/>
      <c r="D14" s="31"/>
    </row>
    <row r="15" spans="1:20" s="32" customFormat="1" x14ac:dyDescent="0.2">
      <c r="A15" s="131"/>
      <c r="B15" s="132"/>
      <c r="C15" s="133"/>
      <c r="D15" s="33"/>
      <c r="E15" s="33"/>
      <c r="F15" s="38"/>
      <c r="G15" s="38"/>
      <c r="H15" s="38"/>
      <c r="I15" s="38"/>
      <c r="J15" s="38"/>
      <c r="K15" s="19"/>
      <c r="L15" s="19"/>
      <c r="M15" s="19"/>
      <c r="N15" s="19"/>
      <c r="O15" s="19"/>
      <c r="P15" s="19"/>
      <c r="Q15" s="19"/>
      <c r="R15" s="19"/>
      <c r="S15" s="38"/>
      <c r="T15" s="38"/>
    </row>
    <row r="16" spans="1:20" ht="20.25" x14ac:dyDescent="0.3">
      <c r="A16" s="129" t="s">
        <v>134</v>
      </c>
      <c r="B16" s="130"/>
      <c r="C16" s="130"/>
    </row>
    <row r="17" spans="1:13" x14ac:dyDescent="0.2">
      <c r="A17" s="134" t="s">
        <v>126</v>
      </c>
      <c r="B17" s="135"/>
      <c r="C17" s="88"/>
    </row>
    <row r="18" spans="1:13" ht="16.5" thickBot="1" x14ac:dyDescent="0.25">
      <c r="A18" s="73" t="s">
        <v>125</v>
      </c>
      <c r="B18" s="74" t="s">
        <v>4</v>
      </c>
      <c r="C18" s="75" t="s">
        <v>83</v>
      </c>
      <c r="D18" s="22"/>
      <c r="E18" s="22"/>
    </row>
    <row r="19" spans="1:13" x14ac:dyDescent="0.2">
      <c r="A19" s="56">
        <f>A7+60</f>
        <v>60</v>
      </c>
      <c r="B19" s="49">
        <f>$D$7*M19</f>
        <v>0</v>
      </c>
      <c r="C19" s="59">
        <f>B19+$B$7</f>
        <v>0</v>
      </c>
      <c r="D19" s="22"/>
      <c r="E19" s="22"/>
      <c r="L19" s="13">
        <f>A19-$A$7</f>
        <v>60</v>
      </c>
      <c r="M19" s="16">
        <f>TRUNC(L19/30+1)</f>
        <v>3</v>
      </c>
    </row>
    <row r="20" spans="1:13" x14ac:dyDescent="0.2">
      <c r="A20" s="57">
        <f>A19+30</f>
        <v>90</v>
      </c>
      <c r="B20" s="50">
        <f t="shared" ref="B20:B41" si="0">$D$7*M20</f>
        <v>0</v>
      </c>
      <c r="C20" s="60">
        <f t="shared" ref="C20:C41" si="1">B20+$B$7</f>
        <v>0</v>
      </c>
      <c r="D20" s="22"/>
      <c r="E20" s="22"/>
      <c r="L20" s="13">
        <f t="shared" ref="L20:L41" si="2">A20-$A$7</f>
        <v>90</v>
      </c>
      <c r="M20" s="16">
        <f t="shared" ref="M20:M41" si="3">TRUNC(L20/30+1)</f>
        <v>4</v>
      </c>
    </row>
    <row r="21" spans="1:13" x14ac:dyDescent="0.2">
      <c r="A21" s="57">
        <f>A20+30</f>
        <v>120</v>
      </c>
      <c r="B21" s="50">
        <f t="shared" si="0"/>
        <v>0</v>
      </c>
      <c r="C21" s="60">
        <f t="shared" si="1"/>
        <v>0</v>
      </c>
      <c r="D21" s="22"/>
      <c r="E21" s="22"/>
      <c r="L21" s="13">
        <f t="shared" si="2"/>
        <v>120</v>
      </c>
      <c r="M21" s="16">
        <f t="shared" si="3"/>
        <v>5</v>
      </c>
    </row>
    <row r="22" spans="1:13" x14ac:dyDescent="0.2">
      <c r="A22" s="57">
        <f t="shared" ref="A22:A64" si="4">A21+30</f>
        <v>150</v>
      </c>
      <c r="B22" s="50">
        <f t="shared" si="0"/>
        <v>0</v>
      </c>
      <c r="C22" s="60">
        <f t="shared" si="1"/>
        <v>0</v>
      </c>
      <c r="D22" s="22"/>
      <c r="E22" s="22"/>
      <c r="L22" s="13">
        <f t="shared" si="2"/>
        <v>150</v>
      </c>
      <c r="M22" s="16">
        <f t="shared" si="3"/>
        <v>6</v>
      </c>
    </row>
    <row r="23" spans="1:13" x14ac:dyDescent="0.2">
      <c r="A23" s="57">
        <f t="shared" si="4"/>
        <v>180</v>
      </c>
      <c r="B23" s="50">
        <f t="shared" si="0"/>
        <v>0</v>
      </c>
      <c r="C23" s="60">
        <f t="shared" si="1"/>
        <v>0</v>
      </c>
      <c r="D23" s="22"/>
      <c r="E23" s="22"/>
      <c r="L23" s="13">
        <f t="shared" si="2"/>
        <v>180</v>
      </c>
      <c r="M23" s="16">
        <f t="shared" si="3"/>
        <v>7</v>
      </c>
    </row>
    <row r="24" spans="1:13" x14ac:dyDescent="0.2">
      <c r="A24" s="57">
        <f t="shared" si="4"/>
        <v>210</v>
      </c>
      <c r="B24" s="50">
        <f t="shared" si="0"/>
        <v>0</v>
      </c>
      <c r="C24" s="60">
        <f t="shared" si="1"/>
        <v>0</v>
      </c>
      <c r="D24" s="22"/>
      <c r="E24" s="22"/>
      <c r="L24" s="13">
        <f t="shared" si="2"/>
        <v>210</v>
      </c>
      <c r="M24" s="16">
        <f t="shared" si="3"/>
        <v>8</v>
      </c>
    </row>
    <row r="25" spans="1:13" x14ac:dyDescent="0.2">
      <c r="A25" s="57">
        <f t="shared" si="4"/>
        <v>240</v>
      </c>
      <c r="B25" s="50">
        <f t="shared" si="0"/>
        <v>0</v>
      </c>
      <c r="C25" s="60">
        <f t="shared" si="1"/>
        <v>0</v>
      </c>
      <c r="D25" s="22"/>
      <c r="E25" s="22"/>
      <c r="L25" s="13">
        <f t="shared" si="2"/>
        <v>240</v>
      </c>
      <c r="M25" s="16">
        <f t="shared" si="3"/>
        <v>9</v>
      </c>
    </row>
    <row r="26" spans="1:13" x14ac:dyDescent="0.2">
      <c r="A26" s="57">
        <f t="shared" si="4"/>
        <v>270</v>
      </c>
      <c r="B26" s="50">
        <f t="shared" si="0"/>
        <v>0</v>
      </c>
      <c r="C26" s="60">
        <f t="shared" si="1"/>
        <v>0</v>
      </c>
      <c r="D26" s="22"/>
      <c r="E26" s="22"/>
      <c r="L26" s="13">
        <f t="shared" si="2"/>
        <v>270</v>
      </c>
      <c r="M26" s="16">
        <f t="shared" si="3"/>
        <v>10</v>
      </c>
    </row>
    <row r="27" spans="1:13" x14ac:dyDescent="0.2">
      <c r="A27" s="57">
        <f t="shared" si="4"/>
        <v>300</v>
      </c>
      <c r="B27" s="50">
        <f t="shared" si="0"/>
        <v>0</v>
      </c>
      <c r="C27" s="60">
        <f t="shared" si="1"/>
        <v>0</v>
      </c>
      <c r="D27" s="22"/>
      <c r="E27" s="22"/>
      <c r="L27" s="13">
        <f t="shared" si="2"/>
        <v>300</v>
      </c>
      <c r="M27" s="16">
        <f t="shared" si="3"/>
        <v>11</v>
      </c>
    </row>
    <row r="28" spans="1:13" x14ac:dyDescent="0.2">
      <c r="A28" s="57">
        <f t="shared" si="4"/>
        <v>330</v>
      </c>
      <c r="B28" s="50">
        <f t="shared" si="0"/>
        <v>0</v>
      </c>
      <c r="C28" s="60">
        <f t="shared" si="1"/>
        <v>0</v>
      </c>
      <c r="D28" s="22"/>
      <c r="E28" s="22"/>
      <c r="L28" s="13">
        <f t="shared" si="2"/>
        <v>330</v>
      </c>
      <c r="M28" s="16">
        <f t="shared" si="3"/>
        <v>12</v>
      </c>
    </row>
    <row r="29" spans="1:13" x14ac:dyDescent="0.2">
      <c r="A29" s="57">
        <f t="shared" si="4"/>
        <v>360</v>
      </c>
      <c r="B29" s="50">
        <f t="shared" si="0"/>
        <v>0</v>
      </c>
      <c r="C29" s="60">
        <f t="shared" si="1"/>
        <v>0</v>
      </c>
      <c r="D29" s="22"/>
      <c r="E29" s="22"/>
      <c r="L29" s="13">
        <f t="shared" si="2"/>
        <v>360</v>
      </c>
      <c r="M29" s="16">
        <f t="shared" si="3"/>
        <v>13</v>
      </c>
    </row>
    <row r="30" spans="1:13" x14ac:dyDescent="0.2">
      <c r="A30" s="57">
        <f t="shared" si="4"/>
        <v>390</v>
      </c>
      <c r="B30" s="50">
        <f t="shared" si="0"/>
        <v>0</v>
      </c>
      <c r="C30" s="60">
        <f t="shared" si="1"/>
        <v>0</v>
      </c>
      <c r="D30" s="22"/>
      <c r="E30" s="22"/>
      <c r="L30" s="13">
        <f t="shared" si="2"/>
        <v>390</v>
      </c>
      <c r="M30" s="16">
        <f t="shared" si="3"/>
        <v>14</v>
      </c>
    </row>
    <row r="31" spans="1:13" x14ac:dyDescent="0.2">
      <c r="A31" s="57">
        <f t="shared" si="4"/>
        <v>420</v>
      </c>
      <c r="B31" s="50">
        <f t="shared" si="0"/>
        <v>0</v>
      </c>
      <c r="C31" s="60">
        <f t="shared" si="1"/>
        <v>0</v>
      </c>
      <c r="D31" s="22"/>
      <c r="E31" s="22"/>
      <c r="L31" s="13">
        <f t="shared" si="2"/>
        <v>420</v>
      </c>
      <c r="M31" s="16">
        <f t="shared" si="3"/>
        <v>15</v>
      </c>
    </row>
    <row r="32" spans="1:13" x14ac:dyDescent="0.2">
      <c r="A32" s="57">
        <f t="shared" si="4"/>
        <v>450</v>
      </c>
      <c r="B32" s="50">
        <f t="shared" si="0"/>
        <v>0</v>
      </c>
      <c r="C32" s="60">
        <f t="shared" si="1"/>
        <v>0</v>
      </c>
      <c r="D32" s="22"/>
      <c r="E32" s="22"/>
      <c r="L32" s="13">
        <f t="shared" si="2"/>
        <v>450</v>
      </c>
      <c r="M32" s="16">
        <f t="shared" si="3"/>
        <v>16</v>
      </c>
    </row>
    <row r="33" spans="1:13" x14ac:dyDescent="0.2">
      <c r="A33" s="57">
        <f t="shared" si="4"/>
        <v>480</v>
      </c>
      <c r="B33" s="50">
        <f t="shared" si="0"/>
        <v>0</v>
      </c>
      <c r="C33" s="60">
        <f t="shared" si="1"/>
        <v>0</v>
      </c>
      <c r="D33" s="22"/>
      <c r="E33" s="22"/>
      <c r="L33" s="13">
        <f t="shared" si="2"/>
        <v>480</v>
      </c>
      <c r="M33" s="16">
        <f t="shared" si="3"/>
        <v>17</v>
      </c>
    </row>
    <row r="34" spans="1:13" x14ac:dyDescent="0.2">
      <c r="A34" s="57">
        <f t="shared" si="4"/>
        <v>510</v>
      </c>
      <c r="B34" s="50">
        <f t="shared" si="0"/>
        <v>0</v>
      </c>
      <c r="C34" s="60">
        <f t="shared" si="1"/>
        <v>0</v>
      </c>
      <c r="D34" s="22"/>
      <c r="E34" s="22"/>
      <c r="L34" s="13">
        <f t="shared" si="2"/>
        <v>510</v>
      </c>
      <c r="M34" s="16">
        <f t="shared" si="3"/>
        <v>18</v>
      </c>
    </row>
    <row r="35" spans="1:13" x14ac:dyDescent="0.2">
      <c r="A35" s="57">
        <f t="shared" si="4"/>
        <v>540</v>
      </c>
      <c r="B35" s="50">
        <f t="shared" si="0"/>
        <v>0</v>
      </c>
      <c r="C35" s="60">
        <f t="shared" si="1"/>
        <v>0</v>
      </c>
      <c r="D35" s="22"/>
      <c r="E35" s="22"/>
      <c r="L35" s="13">
        <f t="shared" si="2"/>
        <v>540</v>
      </c>
      <c r="M35" s="16">
        <f t="shared" si="3"/>
        <v>19</v>
      </c>
    </row>
    <row r="36" spans="1:13" x14ac:dyDescent="0.2">
      <c r="A36" s="57">
        <f t="shared" si="4"/>
        <v>570</v>
      </c>
      <c r="B36" s="50">
        <f t="shared" si="0"/>
        <v>0</v>
      </c>
      <c r="C36" s="60">
        <f t="shared" si="1"/>
        <v>0</v>
      </c>
      <c r="D36" s="22"/>
      <c r="E36" s="22"/>
      <c r="L36" s="13">
        <f t="shared" si="2"/>
        <v>570</v>
      </c>
      <c r="M36" s="16">
        <f t="shared" si="3"/>
        <v>20</v>
      </c>
    </row>
    <row r="37" spans="1:13" x14ac:dyDescent="0.2">
      <c r="A37" s="57">
        <f t="shared" si="4"/>
        <v>600</v>
      </c>
      <c r="B37" s="50">
        <f t="shared" si="0"/>
        <v>0</v>
      </c>
      <c r="C37" s="60">
        <f t="shared" si="1"/>
        <v>0</v>
      </c>
      <c r="D37" s="22"/>
      <c r="E37" s="22"/>
      <c r="L37" s="13">
        <f t="shared" si="2"/>
        <v>600</v>
      </c>
      <c r="M37" s="16">
        <f t="shared" si="3"/>
        <v>21</v>
      </c>
    </row>
    <row r="38" spans="1:13" x14ac:dyDescent="0.2">
      <c r="A38" s="57">
        <f t="shared" si="4"/>
        <v>630</v>
      </c>
      <c r="B38" s="50">
        <f t="shared" si="0"/>
        <v>0</v>
      </c>
      <c r="C38" s="60">
        <f t="shared" si="1"/>
        <v>0</v>
      </c>
      <c r="D38" s="22"/>
      <c r="E38" s="22"/>
      <c r="L38" s="13">
        <f t="shared" si="2"/>
        <v>630</v>
      </c>
      <c r="M38" s="16">
        <f t="shared" si="3"/>
        <v>22</v>
      </c>
    </row>
    <row r="39" spans="1:13" x14ac:dyDescent="0.2">
      <c r="A39" s="57">
        <f t="shared" si="4"/>
        <v>660</v>
      </c>
      <c r="B39" s="50">
        <f t="shared" si="0"/>
        <v>0</v>
      </c>
      <c r="C39" s="60">
        <f t="shared" si="1"/>
        <v>0</v>
      </c>
      <c r="D39" s="22"/>
      <c r="E39" s="22"/>
      <c r="L39" s="13">
        <f t="shared" si="2"/>
        <v>660</v>
      </c>
      <c r="M39" s="16">
        <f t="shared" si="3"/>
        <v>23</v>
      </c>
    </row>
    <row r="40" spans="1:13" x14ac:dyDescent="0.2">
      <c r="A40" s="57">
        <f t="shared" si="4"/>
        <v>690</v>
      </c>
      <c r="B40" s="50">
        <f t="shared" si="0"/>
        <v>0</v>
      </c>
      <c r="C40" s="60">
        <f t="shared" si="1"/>
        <v>0</v>
      </c>
      <c r="D40" s="22"/>
      <c r="E40" s="22"/>
      <c r="L40" s="13">
        <f t="shared" si="2"/>
        <v>690</v>
      </c>
      <c r="M40" s="16">
        <f t="shared" si="3"/>
        <v>24</v>
      </c>
    </row>
    <row r="41" spans="1:13" x14ac:dyDescent="0.2">
      <c r="A41" s="57">
        <f t="shared" si="4"/>
        <v>720</v>
      </c>
      <c r="B41" s="50">
        <f t="shared" si="0"/>
        <v>0</v>
      </c>
      <c r="C41" s="60">
        <f t="shared" si="1"/>
        <v>0</v>
      </c>
      <c r="D41" s="22"/>
      <c r="E41" s="22"/>
      <c r="L41" s="13">
        <f t="shared" si="2"/>
        <v>720</v>
      </c>
      <c r="M41" s="16">
        <f t="shared" si="3"/>
        <v>25</v>
      </c>
    </row>
    <row r="42" spans="1:13" x14ac:dyDescent="0.2">
      <c r="A42" s="57">
        <f t="shared" si="4"/>
        <v>750</v>
      </c>
      <c r="B42" s="50">
        <f t="shared" ref="B42:B64" si="5">$D$7*M42</f>
        <v>0</v>
      </c>
      <c r="C42" s="60">
        <f t="shared" ref="C42:C64" si="6">B42+$B$7</f>
        <v>0</v>
      </c>
      <c r="D42" s="22"/>
      <c r="E42" s="22"/>
      <c r="L42" s="13">
        <f t="shared" ref="L42:L64" si="7">A42-$A$7</f>
        <v>750</v>
      </c>
      <c r="M42" s="16">
        <f t="shared" ref="M42:M64" si="8">TRUNC(L42/30+1)</f>
        <v>26</v>
      </c>
    </row>
    <row r="43" spans="1:13" x14ac:dyDescent="0.2">
      <c r="A43" s="57">
        <f t="shared" si="4"/>
        <v>780</v>
      </c>
      <c r="B43" s="50">
        <f t="shared" si="5"/>
        <v>0</v>
      </c>
      <c r="C43" s="60">
        <f t="shared" si="6"/>
        <v>0</v>
      </c>
      <c r="D43" s="22"/>
      <c r="E43" s="22"/>
      <c r="L43" s="13">
        <f t="shared" si="7"/>
        <v>780</v>
      </c>
      <c r="M43" s="16">
        <f t="shared" si="8"/>
        <v>27</v>
      </c>
    </row>
    <row r="44" spans="1:13" x14ac:dyDescent="0.2">
      <c r="A44" s="57">
        <f t="shared" si="4"/>
        <v>810</v>
      </c>
      <c r="B44" s="50">
        <f t="shared" si="5"/>
        <v>0</v>
      </c>
      <c r="C44" s="60">
        <f t="shared" si="6"/>
        <v>0</v>
      </c>
      <c r="D44" s="22"/>
      <c r="E44" s="22"/>
      <c r="L44" s="13">
        <f t="shared" si="7"/>
        <v>810</v>
      </c>
      <c r="M44" s="16">
        <f t="shared" si="8"/>
        <v>28</v>
      </c>
    </row>
    <row r="45" spans="1:13" x14ac:dyDescent="0.2">
      <c r="A45" s="57">
        <f t="shared" si="4"/>
        <v>840</v>
      </c>
      <c r="B45" s="50">
        <f t="shared" si="5"/>
        <v>0</v>
      </c>
      <c r="C45" s="60">
        <f t="shared" si="6"/>
        <v>0</v>
      </c>
      <c r="D45" s="22"/>
      <c r="E45" s="22"/>
      <c r="L45" s="13">
        <f t="shared" si="7"/>
        <v>840</v>
      </c>
      <c r="M45" s="16">
        <f t="shared" si="8"/>
        <v>29</v>
      </c>
    </row>
    <row r="46" spans="1:13" x14ac:dyDescent="0.2">
      <c r="A46" s="57">
        <f t="shared" si="4"/>
        <v>870</v>
      </c>
      <c r="B46" s="50">
        <f t="shared" si="5"/>
        <v>0</v>
      </c>
      <c r="C46" s="60">
        <f t="shared" si="6"/>
        <v>0</v>
      </c>
      <c r="D46" s="22"/>
      <c r="E46" s="22"/>
      <c r="L46" s="13">
        <f t="shared" si="7"/>
        <v>870</v>
      </c>
      <c r="M46" s="16">
        <f t="shared" si="8"/>
        <v>30</v>
      </c>
    </row>
    <row r="47" spans="1:13" x14ac:dyDescent="0.2">
      <c r="A47" s="57">
        <f t="shared" si="4"/>
        <v>900</v>
      </c>
      <c r="B47" s="50">
        <f t="shared" si="5"/>
        <v>0</v>
      </c>
      <c r="C47" s="60">
        <f t="shared" si="6"/>
        <v>0</v>
      </c>
      <c r="D47" s="22"/>
      <c r="E47" s="22"/>
      <c r="L47" s="13">
        <f t="shared" si="7"/>
        <v>900</v>
      </c>
      <c r="M47" s="16">
        <f t="shared" si="8"/>
        <v>31</v>
      </c>
    </row>
    <row r="48" spans="1:13" x14ac:dyDescent="0.2">
      <c r="A48" s="57">
        <f t="shared" si="4"/>
        <v>930</v>
      </c>
      <c r="B48" s="50">
        <f t="shared" si="5"/>
        <v>0</v>
      </c>
      <c r="C48" s="60">
        <f t="shared" si="6"/>
        <v>0</v>
      </c>
      <c r="D48" s="22"/>
      <c r="E48" s="22"/>
      <c r="L48" s="13">
        <f t="shared" si="7"/>
        <v>930</v>
      </c>
      <c r="M48" s="16">
        <f t="shared" si="8"/>
        <v>32</v>
      </c>
    </row>
    <row r="49" spans="1:13" x14ac:dyDescent="0.2">
      <c r="A49" s="57">
        <f t="shared" si="4"/>
        <v>960</v>
      </c>
      <c r="B49" s="50">
        <f t="shared" si="5"/>
        <v>0</v>
      </c>
      <c r="C49" s="60">
        <f t="shared" si="6"/>
        <v>0</v>
      </c>
      <c r="D49" s="22"/>
      <c r="E49" s="22"/>
      <c r="L49" s="13">
        <f t="shared" si="7"/>
        <v>960</v>
      </c>
      <c r="M49" s="16">
        <f t="shared" si="8"/>
        <v>33</v>
      </c>
    </row>
    <row r="50" spans="1:13" x14ac:dyDescent="0.2">
      <c r="A50" s="57">
        <f t="shared" si="4"/>
        <v>990</v>
      </c>
      <c r="B50" s="50">
        <f t="shared" si="5"/>
        <v>0</v>
      </c>
      <c r="C50" s="60">
        <f t="shared" si="6"/>
        <v>0</v>
      </c>
      <c r="D50" s="22"/>
      <c r="E50" s="22"/>
      <c r="L50" s="13">
        <f t="shared" si="7"/>
        <v>990</v>
      </c>
      <c r="M50" s="16">
        <f t="shared" si="8"/>
        <v>34</v>
      </c>
    </row>
    <row r="51" spans="1:13" x14ac:dyDescent="0.2">
      <c r="A51" s="57">
        <f t="shared" si="4"/>
        <v>1020</v>
      </c>
      <c r="B51" s="50">
        <f t="shared" si="5"/>
        <v>0</v>
      </c>
      <c r="C51" s="60">
        <f t="shared" si="6"/>
        <v>0</v>
      </c>
      <c r="D51" s="22"/>
      <c r="E51" s="22"/>
      <c r="L51" s="13">
        <f t="shared" si="7"/>
        <v>1020</v>
      </c>
      <c r="M51" s="16">
        <f t="shared" si="8"/>
        <v>35</v>
      </c>
    </row>
    <row r="52" spans="1:13" x14ac:dyDescent="0.2">
      <c r="A52" s="57">
        <f t="shared" si="4"/>
        <v>1050</v>
      </c>
      <c r="B52" s="50">
        <f t="shared" si="5"/>
        <v>0</v>
      </c>
      <c r="C52" s="60">
        <f t="shared" si="6"/>
        <v>0</v>
      </c>
      <c r="D52" s="22"/>
      <c r="E52" s="22"/>
      <c r="L52" s="13">
        <f t="shared" si="7"/>
        <v>1050</v>
      </c>
      <c r="M52" s="16">
        <f t="shared" si="8"/>
        <v>36</v>
      </c>
    </row>
    <row r="53" spans="1:13" x14ac:dyDescent="0.2">
      <c r="A53" s="57">
        <f t="shared" si="4"/>
        <v>1080</v>
      </c>
      <c r="B53" s="50">
        <f t="shared" si="5"/>
        <v>0</v>
      </c>
      <c r="C53" s="60">
        <f t="shared" si="6"/>
        <v>0</v>
      </c>
      <c r="D53" s="22"/>
      <c r="E53" s="22"/>
      <c r="L53" s="13">
        <f t="shared" si="7"/>
        <v>1080</v>
      </c>
      <c r="M53" s="16">
        <f t="shared" si="8"/>
        <v>37</v>
      </c>
    </row>
    <row r="54" spans="1:13" x14ac:dyDescent="0.2">
      <c r="A54" s="57">
        <f t="shared" si="4"/>
        <v>1110</v>
      </c>
      <c r="B54" s="50">
        <f t="shared" si="5"/>
        <v>0</v>
      </c>
      <c r="C54" s="60">
        <f t="shared" si="6"/>
        <v>0</v>
      </c>
      <c r="D54" s="22"/>
      <c r="E54" s="22"/>
      <c r="L54" s="13">
        <f t="shared" si="7"/>
        <v>1110</v>
      </c>
      <c r="M54" s="16">
        <f t="shared" si="8"/>
        <v>38</v>
      </c>
    </row>
    <row r="55" spans="1:13" x14ac:dyDescent="0.2">
      <c r="A55" s="57">
        <f t="shared" si="4"/>
        <v>1140</v>
      </c>
      <c r="B55" s="50">
        <f t="shared" si="5"/>
        <v>0</v>
      </c>
      <c r="C55" s="60">
        <f t="shared" si="6"/>
        <v>0</v>
      </c>
      <c r="D55" s="22"/>
      <c r="E55" s="22"/>
      <c r="L55" s="13">
        <f t="shared" si="7"/>
        <v>1140</v>
      </c>
      <c r="M55" s="16">
        <f t="shared" si="8"/>
        <v>39</v>
      </c>
    </row>
    <row r="56" spans="1:13" x14ac:dyDescent="0.2">
      <c r="A56" s="57">
        <f t="shared" si="4"/>
        <v>1170</v>
      </c>
      <c r="B56" s="50">
        <f t="shared" si="5"/>
        <v>0</v>
      </c>
      <c r="C56" s="60">
        <f t="shared" si="6"/>
        <v>0</v>
      </c>
      <c r="D56" s="22"/>
      <c r="E56" s="22"/>
      <c r="L56" s="13">
        <f t="shared" si="7"/>
        <v>1170</v>
      </c>
      <c r="M56" s="16">
        <f t="shared" si="8"/>
        <v>40</v>
      </c>
    </row>
    <row r="57" spans="1:13" x14ac:dyDescent="0.2">
      <c r="A57" s="57">
        <f t="shared" si="4"/>
        <v>1200</v>
      </c>
      <c r="B57" s="50">
        <f t="shared" si="5"/>
        <v>0</v>
      </c>
      <c r="C57" s="60">
        <f t="shared" si="6"/>
        <v>0</v>
      </c>
      <c r="D57" s="22"/>
      <c r="E57" s="22"/>
      <c r="L57" s="13">
        <f t="shared" si="7"/>
        <v>1200</v>
      </c>
      <c r="M57" s="16">
        <f t="shared" si="8"/>
        <v>41</v>
      </c>
    </row>
    <row r="58" spans="1:13" x14ac:dyDescent="0.2">
      <c r="A58" s="57">
        <f t="shared" si="4"/>
        <v>1230</v>
      </c>
      <c r="B58" s="50">
        <f t="shared" si="5"/>
        <v>0</v>
      </c>
      <c r="C58" s="60">
        <f t="shared" si="6"/>
        <v>0</v>
      </c>
      <c r="D58" s="22"/>
      <c r="E58" s="22"/>
      <c r="L58" s="13">
        <f t="shared" si="7"/>
        <v>1230</v>
      </c>
      <c r="M58" s="16">
        <f t="shared" si="8"/>
        <v>42</v>
      </c>
    </row>
    <row r="59" spans="1:13" x14ac:dyDescent="0.2">
      <c r="A59" s="57">
        <f t="shared" si="4"/>
        <v>1260</v>
      </c>
      <c r="B59" s="50">
        <f t="shared" si="5"/>
        <v>0</v>
      </c>
      <c r="C59" s="60">
        <f t="shared" si="6"/>
        <v>0</v>
      </c>
      <c r="D59" s="22"/>
      <c r="E59" s="22"/>
      <c r="L59" s="13">
        <f t="shared" si="7"/>
        <v>1260</v>
      </c>
      <c r="M59" s="16">
        <f t="shared" si="8"/>
        <v>43</v>
      </c>
    </row>
    <row r="60" spans="1:13" x14ac:dyDescent="0.2">
      <c r="A60" s="57">
        <f t="shared" si="4"/>
        <v>1290</v>
      </c>
      <c r="B60" s="50">
        <f t="shared" si="5"/>
        <v>0</v>
      </c>
      <c r="C60" s="60">
        <f t="shared" si="6"/>
        <v>0</v>
      </c>
      <c r="D60" s="22"/>
      <c r="E60" s="22"/>
      <c r="L60" s="13">
        <f t="shared" si="7"/>
        <v>1290</v>
      </c>
      <c r="M60" s="16">
        <f t="shared" si="8"/>
        <v>44</v>
      </c>
    </row>
    <row r="61" spans="1:13" x14ac:dyDescent="0.2">
      <c r="A61" s="57">
        <f t="shared" si="4"/>
        <v>1320</v>
      </c>
      <c r="B61" s="50">
        <f t="shared" si="5"/>
        <v>0</v>
      </c>
      <c r="C61" s="60">
        <f t="shared" si="6"/>
        <v>0</v>
      </c>
      <c r="D61" s="22"/>
      <c r="E61" s="22"/>
      <c r="L61" s="13">
        <f t="shared" si="7"/>
        <v>1320</v>
      </c>
      <c r="M61" s="16">
        <f t="shared" si="8"/>
        <v>45</v>
      </c>
    </row>
    <row r="62" spans="1:13" x14ac:dyDescent="0.2">
      <c r="A62" s="57">
        <f t="shared" si="4"/>
        <v>1350</v>
      </c>
      <c r="B62" s="50">
        <f t="shared" si="5"/>
        <v>0</v>
      </c>
      <c r="C62" s="60">
        <f t="shared" si="6"/>
        <v>0</v>
      </c>
      <c r="D62" s="22"/>
      <c r="E62" s="22"/>
      <c r="L62" s="13">
        <f t="shared" si="7"/>
        <v>1350</v>
      </c>
      <c r="M62" s="16">
        <f t="shared" si="8"/>
        <v>46</v>
      </c>
    </row>
    <row r="63" spans="1:13" x14ac:dyDescent="0.2">
      <c r="A63" s="57">
        <f t="shared" si="4"/>
        <v>1380</v>
      </c>
      <c r="B63" s="50">
        <f t="shared" si="5"/>
        <v>0</v>
      </c>
      <c r="C63" s="60">
        <f t="shared" si="6"/>
        <v>0</v>
      </c>
      <c r="D63" s="22"/>
      <c r="E63" s="22"/>
      <c r="L63" s="13">
        <f t="shared" si="7"/>
        <v>1380</v>
      </c>
      <c r="M63" s="16">
        <f t="shared" si="8"/>
        <v>47</v>
      </c>
    </row>
    <row r="64" spans="1:13" x14ac:dyDescent="0.2">
      <c r="A64" s="57">
        <f t="shared" si="4"/>
        <v>1410</v>
      </c>
      <c r="B64" s="50">
        <f t="shared" si="5"/>
        <v>0</v>
      </c>
      <c r="C64" s="61">
        <f t="shared" si="6"/>
        <v>0</v>
      </c>
      <c r="D64" s="22"/>
      <c r="E64" s="22"/>
      <c r="L64" s="13">
        <f t="shared" si="7"/>
        <v>1410</v>
      </c>
      <c r="M64" s="16">
        <f t="shared" si="8"/>
        <v>48</v>
      </c>
    </row>
    <row r="65" spans="3:3" x14ac:dyDescent="0.2">
      <c r="C65" s="32"/>
    </row>
  </sheetData>
  <sheetProtection password="CE75" sheet="1" objects="1" scenarios="1" selectLockedCells="1"/>
  <customSheetViews>
    <customSheetView guid="{263DECB5-95A7-41F0-ACB4-B2B12AC6379B}" printArea="1">
      <selection activeCell="A6" sqref="A6"/>
      <pageMargins left="0.7" right="0.7" top="0.75" bottom="0.75" header="0.3" footer="0.3"/>
      <printOptions horizontalCentered="1" verticalCentered="1"/>
      <pageSetup orientation="portrait" r:id="rId1"/>
    </customSheetView>
  </customSheetViews>
  <mergeCells count="11">
    <mergeCell ref="A11:C11"/>
    <mergeCell ref="A10:C10"/>
    <mergeCell ref="A16:C16"/>
    <mergeCell ref="A15:C15"/>
    <mergeCell ref="A17:C17"/>
    <mergeCell ref="A1:D1"/>
    <mergeCell ref="A9:D9"/>
    <mergeCell ref="A4:D4"/>
    <mergeCell ref="A5:D5"/>
    <mergeCell ref="A3:D3"/>
    <mergeCell ref="A2:D2"/>
  </mergeCells>
  <conditionalFormatting sqref="A19">
    <cfRule type="expression" dxfId="26" priority="9">
      <formula>$A$19=$Q$7+60</formula>
    </cfRule>
  </conditionalFormatting>
  <conditionalFormatting sqref="A20:A64">
    <cfRule type="expression" dxfId="25" priority="8">
      <formula>$A$20=$Q$7+90</formula>
    </cfRule>
  </conditionalFormatting>
  <conditionalFormatting sqref="B19">
    <cfRule type="expression" dxfId="24" priority="6">
      <formula>$B$19=0</formula>
    </cfRule>
  </conditionalFormatting>
  <conditionalFormatting sqref="C19">
    <cfRule type="expression" dxfId="23" priority="5">
      <formula>$C$19=0</formula>
    </cfRule>
  </conditionalFormatting>
  <conditionalFormatting sqref="B20:B64">
    <cfRule type="expression" dxfId="22" priority="4">
      <formula>$B$20=0</formula>
    </cfRule>
  </conditionalFormatting>
  <conditionalFormatting sqref="C20:C64">
    <cfRule type="expression" dxfId="21" priority="3">
      <formula>$C$20=0</formula>
    </cfRule>
  </conditionalFormatting>
  <printOptions horizontalCentered="1" verticalCentered="1"/>
  <pageMargins left="0.7" right="0.7" top="0.75" bottom="0.75" header="0.3" footer="0.3"/>
  <pageSetup orientation="portrait" r:id="rId2"/>
  <headerFooter>
    <oddFooter>&amp;C&amp;P</oddFooter>
  </headerFooter>
  <tableParts count="3">
    <tablePart r:id="rId3"/>
    <tablePart r:id="rId4"/>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51"/>
  <sheetViews>
    <sheetView topLeftCell="A25" zoomScale="120" zoomScaleNormal="120" workbookViewId="0">
      <selection activeCell="F15" sqref="F15"/>
    </sheetView>
  </sheetViews>
  <sheetFormatPr defaultColWidth="9.140625" defaultRowHeight="15" x14ac:dyDescent="0.2"/>
  <cols>
    <col min="1" max="1" width="4.42578125" style="12" customWidth="1"/>
    <col min="2" max="16384" width="9.140625" style="12"/>
  </cols>
  <sheetData>
    <row r="1" spans="1:11" ht="20.25" x14ac:dyDescent="0.3">
      <c r="A1" s="136" t="s">
        <v>87</v>
      </c>
      <c r="B1" s="137"/>
      <c r="C1" s="137"/>
      <c r="D1" s="137"/>
      <c r="E1" s="137"/>
      <c r="F1" s="137"/>
      <c r="G1" s="137"/>
      <c r="H1" s="137"/>
      <c r="I1" s="137"/>
      <c r="J1" s="137"/>
      <c r="K1" s="138"/>
    </row>
    <row r="3" spans="1:11" x14ac:dyDescent="0.2">
      <c r="A3" s="12" t="s">
        <v>88</v>
      </c>
    </row>
    <row r="4" spans="1:11" x14ac:dyDescent="0.2">
      <c r="A4" s="12" t="s">
        <v>89</v>
      </c>
    </row>
    <row r="5" spans="1:11" x14ac:dyDescent="0.2">
      <c r="A5" s="12" t="s">
        <v>90</v>
      </c>
    </row>
    <row r="7" spans="1:11" x14ac:dyDescent="0.2">
      <c r="A7" s="12" t="s">
        <v>91</v>
      </c>
    </row>
    <row r="8" spans="1:11" x14ac:dyDescent="0.2">
      <c r="A8" s="12" t="s">
        <v>92</v>
      </c>
    </row>
    <row r="10" spans="1:11" ht="15.75" x14ac:dyDescent="0.25">
      <c r="B10" s="12" t="s">
        <v>93</v>
      </c>
    </row>
    <row r="11" spans="1:11" ht="15.75" x14ac:dyDescent="0.25">
      <c r="B11" s="12" t="s">
        <v>94</v>
      </c>
    </row>
    <row r="12" spans="1:11" ht="15.75" x14ac:dyDescent="0.25">
      <c r="B12" s="12" t="s">
        <v>95</v>
      </c>
    </row>
    <row r="14" spans="1:11" ht="15.75" x14ac:dyDescent="0.25">
      <c r="A14" s="43" t="s">
        <v>127</v>
      </c>
    </row>
    <row r="16" spans="1:11" x14ac:dyDescent="0.2">
      <c r="A16" s="12" t="s">
        <v>96</v>
      </c>
    </row>
    <row r="17" spans="1:11" ht="15.75" x14ac:dyDescent="0.25">
      <c r="A17" s="12" t="s">
        <v>97</v>
      </c>
    </row>
    <row r="18" spans="1:11" x14ac:dyDescent="0.2">
      <c r="A18" s="12" t="s">
        <v>128</v>
      </c>
    </row>
    <row r="20" spans="1:11" x14ac:dyDescent="0.2">
      <c r="A20" s="12" t="s">
        <v>98</v>
      </c>
    </row>
    <row r="21" spans="1:11" x14ac:dyDescent="0.2">
      <c r="A21" s="12" t="s">
        <v>99</v>
      </c>
    </row>
    <row r="22" spans="1:11" x14ac:dyDescent="0.2">
      <c r="A22" s="12" t="s">
        <v>100</v>
      </c>
    </row>
    <row r="23" spans="1:11" x14ac:dyDescent="0.2">
      <c r="A23" s="12" t="s">
        <v>101</v>
      </c>
    </row>
    <row r="24" spans="1:11" x14ac:dyDescent="0.2">
      <c r="A24" s="12" t="s">
        <v>102</v>
      </c>
    </row>
    <row r="26" spans="1:11" ht="20.25" x14ac:dyDescent="0.3">
      <c r="A26" s="136" t="s">
        <v>103</v>
      </c>
      <c r="B26" s="137"/>
      <c r="C26" s="137"/>
      <c r="D26" s="137"/>
      <c r="E26" s="137"/>
      <c r="F26" s="137"/>
      <c r="G26" s="137"/>
      <c r="H26" s="137"/>
      <c r="I26" s="137"/>
      <c r="J26" s="137"/>
      <c r="K26" s="138"/>
    </row>
    <row r="28" spans="1:11" x14ac:dyDescent="0.2">
      <c r="A28" s="12" t="s">
        <v>104</v>
      </c>
    </row>
    <row r="30" spans="1:11" x14ac:dyDescent="0.2">
      <c r="A30" s="12" t="s">
        <v>105</v>
      </c>
    </row>
    <row r="31" spans="1:11" x14ac:dyDescent="0.2">
      <c r="A31" s="12" t="s">
        <v>106</v>
      </c>
    </row>
    <row r="32" spans="1:11" x14ac:dyDescent="0.2">
      <c r="A32" s="12" t="s">
        <v>107</v>
      </c>
    </row>
    <row r="33" spans="1:1" ht="18" x14ac:dyDescent="0.2">
      <c r="A33" s="12" t="s">
        <v>108</v>
      </c>
    </row>
    <row r="34" spans="1:1" x14ac:dyDescent="0.2">
      <c r="A34" s="12" t="s">
        <v>109</v>
      </c>
    </row>
    <row r="35" spans="1:1" ht="15.75" x14ac:dyDescent="0.25">
      <c r="A35" s="12" t="s">
        <v>110</v>
      </c>
    </row>
    <row r="36" spans="1:1" x14ac:dyDescent="0.2">
      <c r="A36" s="12" t="s">
        <v>111</v>
      </c>
    </row>
    <row r="38" spans="1:1" ht="7.5" customHeight="1" x14ac:dyDescent="0.2"/>
    <row r="39" spans="1:1" ht="18" x14ac:dyDescent="0.25">
      <c r="A39" s="35" t="s">
        <v>112</v>
      </c>
    </row>
    <row r="40" spans="1:1" x14ac:dyDescent="0.2">
      <c r="A40" s="12" t="s">
        <v>113</v>
      </c>
    </row>
    <row r="41" spans="1:1" x14ac:dyDescent="0.2">
      <c r="A41" s="12" t="s">
        <v>114</v>
      </c>
    </row>
    <row r="42" spans="1:1" x14ac:dyDescent="0.2">
      <c r="A42" s="12" t="s">
        <v>115</v>
      </c>
    </row>
    <row r="43" spans="1:1" x14ac:dyDescent="0.2">
      <c r="A43" s="12" t="s">
        <v>116</v>
      </c>
    </row>
    <row r="45" spans="1:1" ht="15.75" x14ac:dyDescent="0.25">
      <c r="A45" s="12" t="s">
        <v>117</v>
      </c>
    </row>
    <row r="46" spans="1:1" x14ac:dyDescent="0.2">
      <c r="A46" s="12" t="s">
        <v>118</v>
      </c>
    </row>
    <row r="47" spans="1:1" x14ac:dyDescent="0.2">
      <c r="A47" s="12" t="s">
        <v>119</v>
      </c>
    </row>
    <row r="48" spans="1:1" x14ac:dyDescent="0.2">
      <c r="A48" s="12" t="s">
        <v>120</v>
      </c>
    </row>
    <row r="50" spans="1:1" ht="15.75" x14ac:dyDescent="0.25">
      <c r="A50" s="12" t="s">
        <v>121</v>
      </c>
    </row>
    <row r="51" spans="1:1" x14ac:dyDescent="0.2">
      <c r="A51" s="12" t="s">
        <v>122</v>
      </c>
    </row>
  </sheetData>
  <customSheetViews>
    <customSheetView guid="{263DECB5-95A7-41F0-ACB4-B2B12AC6379B}" showPageBreaks="1">
      <selection activeCell="F55" sqref="F55"/>
      <pageMargins left="0.45" right="0.45" top="0.25" bottom="0.25" header="0.3" footer="0.3"/>
      <pageSetup orientation="portrait" r:id="rId1"/>
    </customSheetView>
  </customSheetViews>
  <mergeCells count="2">
    <mergeCell ref="A1:K1"/>
    <mergeCell ref="A26:K26"/>
  </mergeCells>
  <printOptions horizontalCentered="1"/>
  <pageMargins left="0.45" right="0.45" top="0.25" bottom="0.2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SubSystem xmlns="6089cb7c-3091-465e-86ea-5b6f3d09a950">GHP</SubSystem>
    <Document_x0020_Level xmlns="6089cb7c-3091-465e-86ea-5b6f3d09a950">11</Document_x0020_Level>
    <Annual_x0020_Review_x0020_Date xmlns="6089cb7c-3091-465e-86ea-5b6f3d09a950" xsi:nil="true"/>
    <CMS_x0020_Deliverable xmlns="6089cb7c-3091-465e-86ea-5b6f3d09a950">Yes</CMS_x0020_Deliverable>
    <Document_x0020_Tier xmlns="6089cb7c-3091-465e-86ea-5b6f3d09a950">4</Document_x0020_Tier>
    <Document_x0020_Effective_x0020_Date xmlns="6089cb7c-3091-465e-86ea-5b6f3d09a950" xsi:nil="true"/>
    <Document_x0020_Control_x0020_Number xmlns="6089cb7c-3091-465e-86ea-5b6f3d09a950" xsi:nil="true"/>
    <Document_x0020_Type xmlns="6089cb7c-3091-465e-86ea-5b6f3d09a950">Outreach - External</Document_x0020_Type>
    <Document_x0020_Owner xmlns="6089cb7c-3091-465e-86ea-5b6f3d09a950">
      <UserInfo>
        <DisplayName>Young-Monroe, Gayle (CGI Federal)</DisplayName>
        <AccountId>420</AccountId>
        <AccountType/>
      </UserInfo>
    </Document_x0020_Owner>
    <Document_x0020_Version xmlns="6089cb7c-3091-465e-86ea-5b6f3d09a95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19752F2F24644CB5EC10434D39FDC1" ma:contentTypeVersion="16" ma:contentTypeDescription="Create a new document." ma:contentTypeScope="" ma:versionID="2a2c792e0a2780eb6cd373365825806b">
  <xsd:schema xmlns:xsd="http://www.w3.org/2001/XMLSchema" xmlns:p="http://schemas.microsoft.com/office/2006/metadata/properties" xmlns:ns2="6089cb7c-3091-465e-86ea-5b6f3d09a950" targetNamespace="http://schemas.microsoft.com/office/2006/metadata/properties" ma:root="true" ma:fieldsID="be287e02a313813119fdb53e1a0293dc" ns2:_="">
    <xsd:import namespace="6089cb7c-3091-465e-86ea-5b6f3d09a950"/>
    <xsd:element name="properties">
      <xsd:complexType>
        <xsd:sequence>
          <xsd:element name="documentManagement">
            <xsd:complexType>
              <xsd:all>
                <xsd:element ref="ns2:Document_x0020_Tier" minOccurs="0"/>
                <xsd:element ref="ns2:Document_x0020_Level"/>
                <xsd:element ref="ns2:Document_x0020_Type"/>
                <xsd:element ref="ns2:Document_x0020_Control_x0020_Number" minOccurs="0"/>
                <xsd:element ref="ns2:SubSystem"/>
                <xsd:element ref="ns2:Document_x0020_Effective_x0020_Date" minOccurs="0"/>
                <xsd:element ref="ns2:Annual_x0020_Review_x0020_Date" minOccurs="0"/>
                <xsd:element ref="ns2:Document_x0020_Owner"/>
                <xsd:element ref="ns2:Document_x0020_Version" minOccurs="0"/>
                <xsd:element ref="ns2:CMS_x0020_Deliverable" minOccurs="0"/>
              </xsd:all>
            </xsd:complexType>
          </xsd:element>
        </xsd:sequence>
      </xsd:complexType>
    </xsd:element>
  </xsd:schema>
  <xsd:schema xmlns:xsd="http://www.w3.org/2001/XMLSchema" xmlns:dms="http://schemas.microsoft.com/office/2006/documentManagement/types" targetNamespace="6089cb7c-3091-465e-86ea-5b6f3d09a950" elementFormDefault="qualified">
    <xsd:import namespace="http://schemas.microsoft.com/office/2006/documentManagement/types"/>
    <xsd:element name="Document_x0020_Tier" ma:index="8" nillable="true" ma:displayName="Document Tier" ma:list="{3e1e4065-87ed-409b-8621-dd68d454dc0a}" ma:internalName="Document_x0020_Tier" ma:readOnly="false" ma:showField="Tier">
      <xsd:simpleType>
        <xsd:restriction base="dms:Lookup"/>
      </xsd:simpleType>
    </xsd:element>
    <xsd:element name="Document_x0020_Level" ma:index="9" ma:displayName="Document Level" ma:description="**Please choose a Document Tier to determine the levels available" ma:list="{564c7879-c16b-44a2-ab7e-4bd5cc8e9214}" ma:internalName="Document_x0020_Level" ma:readOnly="false" ma:showField="DocType">
      <xsd:simpleType>
        <xsd:restriction base="dms:Lookup"/>
      </xsd:simpleType>
    </xsd:element>
    <xsd:element name="Document_x0020_Type" ma:index="10" ma:displayName="Document Type" ma:format="Dropdown" ma:internalName="Document_x0020_Type">
      <xsd:simpleType>
        <xsd:restriction base="dms:Choice">
          <xsd:enumeration value="A123 Audit"/>
          <xsd:enumeration value="A123 Implementation"/>
          <xsd:enumeration value="A123 Process List/Files"/>
          <xsd:enumeration value="A123 Reference Material"/>
          <xsd:enumeration value="A123 Risk and Internal Control - Matrix"/>
          <xsd:enumeration value="A123 Self Assessment"/>
          <xsd:enumeration value="A123 Test Plan"/>
          <xsd:enumeration value="A123 Training"/>
          <xsd:enumeration value="Agenda"/>
          <xsd:enumeration value="Call Center"/>
          <xsd:enumeration value="CAS"/>
          <xsd:enumeration value="CGI Policies and Procedures"/>
          <xsd:enumeration value="CMS Approvals"/>
          <xsd:enumeration value="CMS Directives"/>
          <xsd:enumeration value="CMS Documents"/>
          <xsd:enumeration value="CMS Policies/Procedures"/>
          <xsd:enumeration value="CMS Policy Changes"/>
          <xsd:enumeration value="Contract Documents"/>
          <xsd:enumeration value="DCN Requests &amp; Assignments"/>
          <xsd:enumeration value="Delivery Reviews"/>
          <xsd:enumeration value="EVMS"/>
          <xsd:enumeration value="Facility Incident Logs"/>
          <xsd:enumeration value="Financial"/>
          <xsd:enumeration value="Implemention Plan"/>
          <xsd:enumeration value="Incumbent Documents"/>
          <xsd:enumeration value="Invoices"/>
          <xsd:enumeration value="IQ Suite Specifications"/>
          <xsd:enumeration value="Key Logs"/>
          <xsd:enumeration value="Letters"/>
          <xsd:enumeration value="Meeting Artifacts"/>
          <xsd:enumeration value="Meeting Minutes"/>
          <xsd:enumeration value="Member Temp Badge Logs"/>
          <xsd:enumeration value="Memos"/>
          <xsd:enumeration value="Mgmnt Approvals - Internal"/>
          <xsd:enumeration value="Onboarding"/>
          <xsd:enumeration value="Opportunity Step Review"/>
          <xsd:enumeration value="Org Charts"/>
          <xsd:enumeration value="Other"/>
          <xsd:enumeration value="Outreach - External"/>
          <xsd:enumeration value="Outreach - Internal"/>
          <xsd:enumeration value="Outreach Status Report"/>
          <xsd:enumeration value="Parcel Tracking Logs"/>
          <xsd:enumeration value="Peer Review"/>
          <xsd:enumeration value="PII/PHI Incident Reports"/>
          <xsd:enumeration value="Process Flows"/>
          <xsd:enumeration value="Project Codes"/>
          <xsd:enumeration value="Project Mgmnt Plan"/>
          <xsd:enumeration value="Project Plan"/>
          <xsd:enumeration value="Proposal Documents"/>
          <xsd:enumeration value="QA Announcments"/>
          <xsd:enumeration value="QA Checklists"/>
          <xsd:enumeration value="QA Guidance"/>
          <xsd:enumeration value="QA Member Management"/>
          <xsd:enumeration value="QA Process/Procedures"/>
          <xsd:enumeration value="QA Status Report"/>
          <xsd:enumeration value="QA Work Plan/Schedule"/>
          <xsd:enumeration value="Quality Management"/>
          <xsd:enumeration value="Reports - External"/>
          <xsd:enumeration value="Reports - Internal"/>
          <xsd:enumeration value="Requirements"/>
          <xsd:enumeration value="SDLC Software Development Life Cycle"/>
          <xsd:enumeration value="SOPs"/>
          <xsd:enumeration value="Staffing"/>
          <xsd:enumeration value="Staffing Plan"/>
          <xsd:enumeration value="Status Reports"/>
          <xsd:enumeration value="Subcontractor Management"/>
          <xsd:enumeration value="System Manuals"/>
          <xsd:enumeration value="Templates"/>
          <xsd:enumeration value="Training Status Report"/>
          <xsd:enumeration value="Training Tools and Guides"/>
          <xsd:enumeration value="Transition Plan"/>
          <xsd:enumeration value="Visitor Badge Logs"/>
          <xsd:enumeration value="Work Instructions"/>
        </xsd:restriction>
      </xsd:simpleType>
    </xsd:element>
    <xsd:element name="Document_x0020_Control_x0020_Number" ma:index="11" nillable="true" ma:displayName="Document Control Number" ma:default="" ma:internalName="Document_x0020_Control_x0020_Number">
      <xsd:simpleType>
        <xsd:restriction base="dms:Text">
          <xsd:maxLength value="255"/>
        </xsd:restriction>
      </xsd:simpleType>
    </xsd:element>
    <xsd:element name="SubSystem" ma:index="12" ma:displayName="SubSystem" ma:default="" ma:format="Dropdown" ma:internalName="SubSystem">
      <xsd:simpleType>
        <xsd:restriction base="dms:Choice">
          <xsd:enumeration value="GHP"/>
          <xsd:enumeration value="NGHP"/>
          <xsd:enumeration value="Staffing"/>
          <xsd:enumeration value="Quality"/>
          <xsd:enumeration value="Technical"/>
          <xsd:enumeration value="Imaging"/>
          <xsd:enumeration value="SOP"/>
          <xsd:enumeration value="PMO"/>
          <xsd:enumeration value="Call Center"/>
          <xsd:enumeration value="Operations"/>
          <xsd:enumeration value="Training"/>
        </xsd:restriction>
      </xsd:simpleType>
    </xsd:element>
    <xsd:element name="Document_x0020_Effective_x0020_Date" ma:index="13" nillable="true" ma:displayName="Document Effective Date" ma:format="DateOnly" ma:internalName="Document_x0020_Effective_x0020_Date">
      <xsd:simpleType>
        <xsd:restriction base="dms:DateTime"/>
      </xsd:simpleType>
    </xsd:element>
    <xsd:element name="Annual_x0020_Review_x0020_Date" ma:index="14" nillable="true" ma:displayName="Annual Review Date" ma:default="" ma:format="DateOnly" ma:internalName="Annual_x0020_Review_x0020_Date">
      <xsd:simpleType>
        <xsd:restriction base="dms:DateTime"/>
      </xsd:simpleType>
    </xsd:element>
    <xsd:element name="Document_x0020_Owner" ma:index="15" ma:displayName="Document Owner" ma:description="Primary contact who owns the document" ma:list="UserInfo" ma:internalName="Document_x0020_Owner"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Document_x0020_Version" ma:index="16" nillable="true" ma:displayName="Document Version" ma:internalName="Document_x0020_Version">
      <xsd:simpleType>
        <xsd:restriction base="dms:Text">
          <xsd:maxLength value="255"/>
        </xsd:restriction>
      </xsd:simpleType>
    </xsd:element>
    <xsd:element name="CMS_x0020_Deliverable" ma:index="17" nillable="true" ma:displayName="CMS Deliverable" ma:default="No" ma:format="Dropdown" ma:internalName="CMS_x0020_Deliverable">
      <xsd:simpleType>
        <xsd:restriction base="dms:Choice">
          <xsd:enumeration value="Yes"/>
          <xsd:enumeration value="No"/>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3B85B00E-1159-4686-BF92-CC67247ADB02}">
  <ds:schemaRefs>
    <ds:schemaRef ds:uri="http://schemas.microsoft.com/sharepoint/v3/contenttype/forms"/>
  </ds:schemaRefs>
</ds:datastoreItem>
</file>

<file path=customXml/itemProps2.xml><?xml version="1.0" encoding="utf-8"?>
<ds:datastoreItem xmlns:ds="http://schemas.openxmlformats.org/officeDocument/2006/customXml" ds:itemID="{4DA99563-D74E-444D-98B1-7CA44D3D9311}">
  <ds:schemaRefs>
    <ds:schemaRef ds:uri="http://www.w3.org/XML/1998/namespace"/>
    <ds:schemaRef ds:uri="http://purl.org/dc/elements/1.1/"/>
    <ds:schemaRef ds:uri="http://purl.org/dc/terms/"/>
    <ds:schemaRef ds:uri="http://schemas.microsoft.com/office/2006/documentManagement/types"/>
    <ds:schemaRef ds:uri="http://purl.org/dc/dcmitype/"/>
    <ds:schemaRef ds:uri="http://schemas.openxmlformats.org/package/2006/metadata/core-properties"/>
    <ds:schemaRef ds:uri="6089cb7c-3091-465e-86ea-5b6f3d09a950"/>
    <ds:schemaRef ds:uri="http://schemas.microsoft.com/office/2006/metadata/properties"/>
  </ds:schemaRefs>
</ds:datastoreItem>
</file>

<file path=customXml/itemProps3.xml><?xml version="1.0" encoding="utf-8"?>
<ds:datastoreItem xmlns:ds="http://schemas.openxmlformats.org/officeDocument/2006/customXml" ds:itemID="{BC91EC79-4090-494C-9DFF-1E627130AD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89cb7c-3091-465e-86ea-5b6f3d09a95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Interest Calculation Estimator</vt:lpstr>
      <vt:lpstr>Interest Calculation</vt:lpstr>
      <vt:lpstr>Overpay Form</vt:lpstr>
      <vt:lpstr>Interest Periods</vt:lpstr>
      <vt:lpstr>For Demands Before 10-01-2004</vt:lpstr>
      <vt:lpstr>How Interest is Calculated</vt:lpstr>
      <vt:lpstr>Location</vt:lpstr>
      <vt:lpstr>Payee</vt:lpstr>
      <vt:lpstr>'For Demands Before 10-01-2004'!Print_Area</vt:lpstr>
      <vt:lpstr>'Interest Calculation Estimator'!Print_Area</vt:lpstr>
      <vt:lpstr>'Interest Periods'!Print_Area</vt:lpstr>
      <vt:lpstr>'Interest Periods'!Print_Titles</vt:lpstr>
      <vt:lpstr>Reason</vt:lpstr>
      <vt:lpstr>Sender</vt:lpstr>
      <vt:lpstr>yesna</vt:lpstr>
      <vt:lpstr>YesNo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CRCInterestCalculationEstimatorTool</dc:title>
  <dc:subject>CRC Interest Calculation Estimator</dc:subject>
  <dc:creator>CMS COB&amp;R</dc:creator>
  <cp:keywords>CRC Interest Calculation Estimator Tool</cp:keywords>
  <cp:lastModifiedBy>Brogdon, Anthony</cp:lastModifiedBy>
  <cp:lastPrinted>2013-07-30T21:12:23Z</cp:lastPrinted>
  <dcterms:created xsi:type="dcterms:W3CDTF">2011-02-09T23:32:37Z</dcterms:created>
  <dcterms:modified xsi:type="dcterms:W3CDTF">2013-12-09T18:01:32Z</dcterms:modified>
  <cp:category>Tool</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0x010100A619752F2F24644CB5EC10434D39FDC1</vt:lpwstr>
  </property>
</Properties>
</file>